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jp-my.sharepoint.com/personal/takekawa_allied-telesis_co_jp/Documents/Q_take_out/priv/oyaji/町ソ連/26春大会/260320_taikai_results/"/>
    </mc:Choice>
  </mc:AlternateContent>
  <xr:revisionPtr revIDLastSave="992" documentId="8_{E47943AF-1BF1-4AD5-B215-F6B8B8CAA860}" xr6:coauthVersionLast="47" xr6:coauthVersionMax="47" xr10:uidLastSave="{B03C21FC-122A-4DAC-BA32-94217944E657}"/>
  <bookViews>
    <workbookView xWindow="-120" yWindow="-120" windowWidth="29040" windowHeight="15720" xr2:uid="{04AEEDB4-5E10-4451-9E54-4C82DE150103}"/>
  </bookViews>
  <sheets>
    <sheet name="予定・結果0410" sheetId="10" r:id="rId1"/>
    <sheet name="予定・結果0407" sheetId="9" r:id="rId2"/>
    <sheet name="予定・結果0405" sheetId="2" r:id="rId3"/>
    <sheet name="Team_MST" sheetId="1" r:id="rId4"/>
    <sheet name="UMP2025" sheetId="8" r:id="rId5"/>
    <sheet name="抽選用BK" sheetId="6" state="hidden" r:id="rId6"/>
  </sheets>
  <definedNames>
    <definedName name="_xlnm._FilterDatabase" localSheetId="4" hidden="1">'UMP2025'!$A$4:$K$179</definedName>
    <definedName name="A変換">#REF!</definedName>
    <definedName name="B変換">#REF!</definedName>
    <definedName name="j1変換">#REF!</definedName>
    <definedName name="J2変換">#REF!</definedName>
    <definedName name="K変換">#REF!</definedName>
    <definedName name="L変換">#REF!</definedName>
    <definedName name="_xlnm.Print_Area" localSheetId="2">予定・結果0405!$A$1:$M$169</definedName>
    <definedName name="_xlnm.Print_Area" localSheetId="1">予定・結果0407!$A$1:$M$169</definedName>
    <definedName name="_xlnm.Print_Area" localSheetId="0">予定・結果0410!$A$1:$M$175</definedName>
    <definedName name="Q変換">#REF!</definedName>
    <definedName name="TEAM_MST">Team_MST!$C$2:$E$91</definedName>
    <definedName name="T変換">#REF!</definedName>
    <definedName name="UMP_MST">'UMP2025'!$A$4:$D$178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51" i="10" l="1"/>
  <c r="AD151" i="10"/>
  <c r="AC151" i="10"/>
  <c r="AB151" i="10"/>
  <c r="AA151" i="10"/>
  <c r="Z151" i="10"/>
  <c r="Y151" i="10"/>
  <c r="O151" i="10"/>
  <c r="N151" i="10"/>
  <c r="K151" i="10"/>
  <c r="G151" i="10"/>
  <c r="F151" i="10"/>
  <c r="AE150" i="10"/>
  <c r="AD150" i="10"/>
  <c r="AC150" i="10"/>
  <c r="AB150" i="10"/>
  <c r="AA150" i="10"/>
  <c r="Z150" i="10"/>
  <c r="Y150" i="10"/>
  <c r="O150" i="10"/>
  <c r="N150" i="10"/>
  <c r="K150" i="10"/>
  <c r="G150" i="10"/>
  <c r="F150" i="10"/>
  <c r="AE149" i="10"/>
  <c r="AD149" i="10"/>
  <c r="AC149" i="10"/>
  <c r="AB149" i="10"/>
  <c r="AA149" i="10"/>
  <c r="Z149" i="10"/>
  <c r="Y149" i="10"/>
  <c r="O149" i="10"/>
  <c r="N149" i="10"/>
  <c r="K149" i="10"/>
  <c r="G149" i="10"/>
  <c r="F149" i="10"/>
  <c r="AE148" i="10"/>
  <c r="AD148" i="10"/>
  <c r="AC148" i="10"/>
  <c r="AB148" i="10"/>
  <c r="AA148" i="10"/>
  <c r="Z148" i="10"/>
  <c r="Y148" i="10"/>
  <c r="O148" i="10"/>
  <c r="N148" i="10"/>
  <c r="K148" i="10"/>
  <c r="G148" i="10"/>
  <c r="F148" i="10"/>
  <c r="AE147" i="10"/>
  <c r="AD147" i="10"/>
  <c r="AC147" i="10"/>
  <c r="AB147" i="10"/>
  <c r="AA147" i="10"/>
  <c r="Z147" i="10"/>
  <c r="Y147" i="10"/>
  <c r="O147" i="10"/>
  <c r="N147" i="10"/>
  <c r="K147" i="10"/>
  <c r="G147" i="10"/>
  <c r="F147" i="10"/>
  <c r="AE146" i="10"/>
  <c r="AD146" i="10"/>
  <c r="AC146" i="10"/>
  <c r="AB146" i="10"/>
  <c r="AA146" i="10"/>
  <c r="Z146" i="10"/>
  <c r="Y146" i="10"/>
  <c r="O146" i="10"/>
  <c r="N146" i="10"/>
  <c r="AE174" i="10" l="1"/>
  <c r="AD174" i="10"/>
  <c r="AC174" i="10"/>
  <c r="AB174" i="10"/>
  <c r="AA174" i="10"/>
  <c r="Z174" i="10"/>
  <c r="Y174" i="10"/>
  <c r="O174" i="10"/>
  <c r="N174" i="10"/>
  <c r="AE173" i="10"/>
  <c r="AD173" i="10"/>
  <c r="AC173" i="10"/>
  <c r="AB173" i="10"/>
  <c r="AA173" i="10"/>
  <c r="Z173" i="10"/>
  <c r="Y173" i="10"/>
  <c r="AE172" i="10"/>
  <c r="AD172" i="10"/>
  <c r="AC172" i="10"/>
  <c r="AB172" i="10"/>
  <c r="AA172" i="10"/>
  <c r="Z172" i="10"/>
  <c r="Y172" i="10"/>
  <c r="O172" i="10"/>
  <c r="N172" i="10"/>
  <c r="AE171" i="10"/>
  <c r="AD171" i="10"/>
  <c r="AC171" i="10"/>
  <c r="AB171" i="10"/>
  <c r="AA171" i="10"/>
  <c r="Z171" i="10"/>
  <c r="Y171" i="10"/>
  <c r="O171" i="10"/>
  <c r="N171" i="10"/>
  <c r="AE170" i="10"/>
  <c r="AD170" i="10"/>
  <c r="AC170" i="10"/>
  <c r="AB170" i="10"/>
  <c r="AA170" i="10"/>
  <c r="Z170" i="10"/>
  <c r="Y170" i="10"/>
  <c r="O170" i="10"/>
  <c r="N170" i="10"/>
  <c r="AE169" i="10"/>
  <c r="AD169" i="10"/>
  <c r="AC169" i="10"/>
  <c r="AB169" i="10"/>
  <c r="AA169" i="10"/>
  <c r="Z169" i="10"/>
  <c r="Y169" i="10"/>
  <c r="O169" i="10"/>
  <c r="N169" i="10"/>
  <c r="K169" i="10"/>
  <c r="G169" i="10"/>
  <c r="F169" i="10"/>
  <c r="AE168" i="10"/>
  <c r="AD168" i="10"/>
  <c r="AC168" i="10"/>
  <c r="AB168" i="10"/>
  <c r="AA168" i="10"/>
  <c r="Z168" i="10"/>
  <c r="Y168" i="10"/>
  <c r="O168" i="10"/>
  <c r="N168" i="10"/>
  <c r="AE167" i="10"/>
  <c r="AD167" i="10"/>
  <c r="AC167" i="10"/>
  <c r="AB167" i="10"/>
  <c r="AA167" i="10"/>
  <c r="Z167" i="10"/>
  <c r="Y167" i="10"/>
  <c r="O167" i="10"/>
  <c r="K167" i="10" s="1"/>
  <c r="N167" i="10"/>
  <c r="G167" i="10" s="1"/>
  <c r="AE166" i="10"/>
  <c r="AD166" i="10"/>
  <c r="AC166" i="10"/>
  <c r="AB166" i="10"/>
  <c r="AA166" i="10"/>
  <c r="Z166" i="10"/>
  <c r="Y166" i="10"/>
  <c r="O166" i="10"/>
  <c r="K166" i="10" s="1"/>
  <c r="N166" i="10"/>
  <c r="G166" i="10" s="1"/>
  <c r="AE165" i="10"/>
  <c r="AD165" i="10"/>
  <c r="AC165" i="10"/>
  <c r="AB165" i="10"/>
  <c r="AA165" i="10"/>
  <c r="Z165" i="10"/>
  <c r="Y165" i="10"/>
  <c r="O165" i="10"/>
  <c r="K165" i="10" s="1"/>
  <c r="N165" i="10"/>
  <c r="G165" i="10" s="1"/>
  <c r="AE164" i="10"/>
  <c r="AD164" i="10"/>
  <c r="AC164" i="10"/>
  <c r="AB164" i="10"/>
  <c r="AA164" i="10"/>
  <c r="Z164" i="10"/>
  <c r="Y164" i="10"/>
  <c r="O164" i="10"/>
  <c r="N164" i="10"/>
  <c r="AE163" i="10"/>
  <c r="AD163" i="10"/>
  <c r="AC163" i="10"/>
  <c r="AB163" i="10"/>
  <c r="AA163" i="10"/>
  <c r="Z163" i="10"/>
  <c r="Y163" i="10"/>
  <c r="O163" i="10"/>
  <c r="N163" i="10"/>
  <c r="AE162" i="10"/>
  <c r="AD162" i="10"/>
  <c r="AC162" i="10"/>
  <c r="AB162" i="10"/>
  <c r="AA162" i="10"/>
  <c r="Z162" i="10"/>
  <c r="Y162" i="10"/>
  <c r="O162" i="10"/>
  <c r="N162" i="10"/>
  <c r="AE161" i="10"/>
  <c r="AD161" i="10"/>
  <c r="AC161" i="10"/>
  <c r="AB161" i="10"/>
  <c r="AA161" i="10"/>
  <c r="Z161" i="10"/>
  <c r="Y161" i="10"/>
  <c r="O161" i="10"/>
  <c r="N161" i="10"/>
  <c r="AE160" i="10"/>
  <c r="AD160" i="10"/>
  <c r="AC160" i="10"/>
  <c r="AB160" i="10"/>
  <c r="AA160" i="10"/>
  <c r="Z160" i="10"/>
  <c r="Y160" i="10"/>
  <c r="O160" i="10"/>
  <c r="N160" i="10"/>
  <c r="K160" i="10"/>
  <c r="G160" i="10"/>
  <c r="F160" i="10"/>
  <c r="AE159" i="10"/>
  <c r="AD159" i="10"/>
  <c r="AC159" i="10"/>
  <c r="AB159" i="10"/>
  <c r="AA159" i="10"/>
  <c r="Z159" i="10"/>
  <c r="Y159" i="10"/>
  <c r="O159" i="10"/>
  <c r="N159" i="10"/>
  <c r="K159" i="10"/>
  <c r="G159" i="10"/>
  <c r="F159" i="10"/>
  <c r="AE158" i="10"/>
  <c r="AD158" i="10"/>
  <c r="AC158" i="10"/>
  <c r="AB158" i="10"/>
  <c r="AA158" i="10"/>
  <c r="Z158" i="10"/>
  <c r="Y158" i="10"/>
  <c r="O158" i="10"/>
  <c r="K158" i="10" s="1"/>
  <c r="N158" i="10"/>
  <c r="G158" i="10" s="1"/>
  <c r="AE157" i="10"/>
  <c r="AD157" i="10"/>
  <c r="AC157" i="10"/>
  <c r="AB157" i="10"/>
  <c r="AA157" i="10"/>
  <c r="Z157" i="10"/>
  <c r="Y157" i="10"/>
  <c r="O157" i="10"/>
  <c r="K157" i="10" s="1"/>
  <c r="N157" i="10"/>
  <c r="G157" i="10" s="1"/>
  <c r="AE156" i="10"/>
  <c r="AD156" i="10"/>
  <c r="AC156" i="10"/>
  <c r="AB156" i="10"/>
  <c r="AA156" i="10"/>
  <c r="Z156" i="10"/>
  <c r="Y156" i="10"/>
  <c r="O156" i="10"/>
  <c r="K156" i="10" s="1"/>
  <c r="N156" i="10"/>
  <c r="G156" i="10" s="1"/>
  <c r="AE155" i="10"/>
  <c r="AD155" i="10"/>
  <c r="AC155" i="10"/>
  <c r="AB155" i="10"/>
  <c r="AA155" i="10"/>
  <c r="Z155" i="10"/>
  <c r="Y155" i="10"/>
  <c r="O155" i="10"/>
  <c r="N155" i="10"/>
  <c r="AE154" i="10"/>
  <c r="AD154" i="10"/>
  <c r="AC154" i="10"/>
  <c r="AB154" i="10"/>
  <c r="AA154" i="10"/>
  <c r="Z154" i="10"/>
  <c r="Y154" i="10"/>
  <c r="O154" i="10"/>
  <c r="N154" i="10"/>
  <c r="AE153" i="10"/>
  <c r="AD153" i="10"/>
  <c r="AC153" i="10"/>
  <c r="AB153" i="10"/>
  <c r="AA153" i="10"/>
  <c r="Z153" i="10"/>
  <c r="Y153" i="10"/>
  <c r="O153" i="10"/>
  <c r="N153" i="10"/>
  <c r="AE152" i="10"/>
  <c r="AD152" i="10"/>
  <c r="AC152" i="10"/>
  <c r="AB152" i="10"/>
  <c r="AA152" i="10"/>
  <c r="Z152" i="10"/>
  <c r="Y152" i="10"/>
  <c r="O152" i="10"/>
  <c r="N152" i="10"/>
  <c r="AE145" i="10"/>
  <c r="AD145" i="10"/>
  <c r="AC145" i="10"/>
  <c r="AB145" i="10"/>
  <c r="AA145" i="10"/>
  <c r="Z145" i="10"/>
  <c r="Y145" i="10"/>
  <c r="O145" i="10"/>
  <c r="N145" i="10"/>
  <c r="K145" i="10"/>
  <c r="G145" i="10"/>
  <c r="F145" i="10"/>
  <c r="AE144" i="10"/>
  <c r="AD144" i="10"/>
  <c r="AC144" i="10"/>
  <c r="AB144" i="10"/>
  <c r="AA144" i="10"/>
  <c r="Z144" i="10"/>
  <c r="Y144" i="10"/>
  <c r="O144" i="10"/>
  <c r="K144" i="10" s="1"/>
  <c r="N144" i="10"/>
  <c r="G144" i="10" s="1"/>
  <c r="AE143" i="10"/>
  <c r="AD143" i="10"/>
  <c r="AC143" i="10"/>
  <c r="AB143" i="10"/>
  <c r="AA143" i="10"/>
  <c r="Z143" i="10"/>
  <c r="Y143" i="10"/>
  <c r="O143" i="10"/>
  <c r="K143" i="10" s="1"/>
  <c r="N143" i="10"/>
  <c r="G143" i="10" s="1"/>
  <c r="AE142" i="10"/>
  <c r="AD142" i="10"/>
  <c r="AC142" i="10"/>
  <c r="AB142" i="10"/>
  <c r="AA142" i="10"/>
  <c r="Z142" i="10"/>
  <c r="Y142" i="10"/>
  <c r="O142" i="10"/>
  <c r="K142" i="10" s="1"/>
  <c r="N142" i="10"/>
  <c r="G142" i="10" s="1"/>
  <c r="AE141" i="10"/>
  <c r="AD141" i="10"/>
  <c r="AC141" i="10"/>
  <c r="AB141" i="10"/>
  <c r="AA141" i="10"/>
  <c r="Z141" i="10"/>
  <c r="Y141" i="10"/>
  <c r="O141" i="10"/>
  <c r="K141" i="10" s="1"/>
  <c r="N141" i="10"/>
  <c r="G141" i="10" s="1"/>
  <c r="AE140" i="10"/>
  <c r="AD140" i="10"/>
  <c r="AC140" i="10"/>
  <c r="AB140" i="10"/>
  <c r="AA140" i="10"/>
  <c r="Z140" i="10"/>
  <c r="Y140" i="10"/>
  <c r="O140" i="10"/>
  <c r="N140" i="10"/>
  <c r="AE139" i="10"/>
  <c r="AD139" i="10"/>
  <c r="AC139" i="10"/>
  <c r="AB139" i="10"/>
  <c r="AA139" i="10"/>
  <c r="Z139" i="10"/>
  <c r="Y139" i="10"/>
  <c r="O139" i="10"/>
  <c r="N139" i="10"/>
  <c r="AE138" i="10"/>
  <c r="AD138" i="10"/>
  <c r="AC138" i="10"/>
  <c r="AB138" i="10"/>
  <c r="AA138" i="10"/>
  <c r="Z138" i="10"/>
  <c r="Y138" i="10"/>
  <c r="O138" i="10"/>
  <c r="N138" i="10"/>
  <c r="AE137" i="10"/>
  <c r="AD137" i="10"/>
  <c r="AC137" i="10"/>
  <c r="AB137" i="10"/>
  <c r="AA137" i="10"/>
  <c r="Z137" i="10"/>
  <c r="Y137" i="10"/>
  <c r="O137" i="10"/>
  <c r="N137" i="10"/>
  <c r="AE136" i="10"/>
  <c r="AD136" i="10"/>
  <c r="AC136" i="10"/>
  <c r="AB136" i="10"/>
  <c r="AA136" i="10"/>
  <c r="Z136" i="10"/>
  <c r="Y136" i="10"/>
  <c r="O136" i="10"/>
  <c r="N136" i="10"/>
  <c r="K136" i="10"/>
  <c r="G136" i="10"/>
  <c r="F136" i="10"/>
  <c r="AE135" i="10"/>
  <c r="AD135" i="10"/>
  <c r="AC135" i="10"/>
  <c r="AB135" i="10"/>
  <c r="AA135" i="10"/>
  <c r="Z135" i="10"/>
  <c r="Y135" i="10"/>
  <c r="O135" i="10"/>
  <c r="K135" i="10" s="1"/>
  <c r="N135" i="10"/>
  <c r="G135" i="10" s="1"/>
  <c r="AE134" i="10"/>
  <c r="AD134" i="10"/>
  <c r="AC134" i="10"/>
  <c r="AB134" i="10"/>
  <c r="AA134" i="10"/>
  <c r="Z134" i="10"/>
  <c r="Y134" i="10"/>
  <c r="O134" i="10"/>
  <c r="K134" i="10" s="1"/>
  <c r="N134" i="10"/>
  <c r="G134" i="10" s="1"/>
  <c r="AE133" i="10"/>
  <c r="AD133" i="10"/>
  <c r="AC133" i="10"/>
  <c r="AB133" i="10"/>
  <c r="AA133" i="10"/>
  <c r="Z133" i="10"/>
  <c r="Y133" i="10"/>
  <c r="O133" i="10"/>
  <c r="K133" i="10" s="1"/>
  <c r="N133" i="10"/>
  <c r="G133" i="10" s="1"/>
  <c r="AE132" i="10"/>
  <c r="AD132" i="10"/>
  <c r="AC132" i="10"/>
  <c r="AB132" i="10"/>
  <c r="AA132" i="10"/>
  <c r="Z132" i="10"/>
  <c r="Y132" i="10"/>
  <c r="O132" i="10"/>
  <c r="K132" i="10" s="1"/>
  <c r="N132" i="10"/>
  <c r="G132" i="10" s="1"/>
  <c r="AE131" i="10"/>
  <c r="AD131" i="10"/>
  <c r="AC131" i="10"/>
  <c r="AB131" i="10"/>
  <c r="AA131" i="10"/>
  <c r="Z131" i="10"/>
  <c r="Y131" i="10"/>
  <c r="O131" i="10"/>
  <c r="N131" i="10"/>
  <c r="AE130" i="10"/>
  <c r="AD130" i="10"/>
  <c r="AC130" i="10"/>
  <c r="AB130" i="10"/>
  <c r="AA130" i="10"/>
  <c r="Z130" i="10"/>
  <c r="Y130" i="10"/>
  <c r="O130" i="10"/>
  <c r="N130" i="10"/>
  <c r="F130" i="10" s="1"/>
  <c r="K130" i="10"/>
  <c r="G130" i="10"/>
  <c r="AE129" i="10"/>
  <c r="AD129" i="10"/>
  <c r="AC129" i="10"/>
  <c r="AB129" i="10"/>
  <c r="AA129" i="10"/>
  <c r="Z129" i="10"/>
  <c r="Y129" i="10"/>
  <c r="O129" i="10"/>
  <c r="N129" i="10"/>
  <c r="F129" i="10" s="1"/>
  <c r="K129" i="10"/>
  <c r="G129" i="10"/>
  <c r="AE128" i="10"/>
  <c r="AD128" i="10"/>
  <c r="AC128" i="10"/>
  <c r="AB128" i="10"/>
  <c r="AA128" i="10"/>
  <c r="Z128" i="10"/>
  <c r="Y128" i="10"/>
  <c r="O128" i="10"/>
  <c r="N128" i="10"/>
  <c r="F128" i="10" s="1"/>
  <c r="K128" i="10"/>
  <c r="G128" i="10"/>
  <c r="AE127" i="10"/>
  <c r="AD127" i="10"/>
  <c r="AC127" i="10"/>
  <c r="AB127" i="10"/>
  <c r="AA127" i="10"/>
  <c r="Z127" i="10"/>
  <c r="Y127" i="10"/>
  <c r="O127" i="10"/>
  <c r="N127" i="10"/>
  <c r="F127" i="10" s="1"/>
  <c r="K127" i="10"/>
  <c r="G127" i="10"/>
  <c r="AE126" i="10"/>
  <c r="AD126" i="10"/>
  <c r="AC126" i="10"/>
  <c r="AB126" i="10"/>
  <c r="AA126" i="10"/>
  <c r="Z126" i="10"/>
  <c r="Y126" i="10"/>
  <c r="O126" i="10"/>
  <c r="N126" i="10"/>
  <c r="F126" i="10" s="1"/>
  <c r="K126" i="10"/>
  <c r="G126" i="10"/>
  <c r="AE125" i="10"/>
  <c r="AD125" i="10"/>
  <c r="AC125" i="10"/>
  <c r="AB125" i="10"/>
  <c r="AA125" i="10"/>
  <c r="Z125" i="10"/>
  <c r="Y125" i="10"/>
  <c r="O125" i="10"/>
  <c r="N125" i="10"/>
  <c r="AE124" i="10"/>
  <c r="AD124" i="10"/>
  <c r="AC124" i="10"/>
  <c r="AB124" i="10"/>
  <c r="AA124" i="10"/>
  <c r="Z124" i="10"/>
  <c r="Y124" i="10"/>
  <c r="O124" i="10"/>
  <c r="N124" i="10"/>
  <c r="AE123" i="10"/>
  <c r="AD123" i="10"/>
  <c r="AC123" i="10"/>
  <c r="AB123" i="10"/>
  <c r="AA123" i="10"/>
  <c r="Z123" i="10"/>
  <c r="Y123" i="10"/>
  <c r="O123" i="10"/>
  <c r="N123" i="10"/>
  <c r="AE122" i="10"/>
  <c r="AD122" i="10"/>
  <c r="AC122" i="10"/>
  <c r="AB122" i="10"/>
  <c r="AA122" i="10"/>
  <c r="Z122" i="10"/>
  <c r="Y122" i="10"/>
  <c r="O122" i="10"/>
  <c r="N122" i="10"/>
  <c r="AE121" i="10"/>
  <c r="AD121" i="10"/>
  <c r="AC121" i="10"/>
  <c r="AB121" i="10"/>
  <c r="AA121" i="10"/>
  <c r="Z121" i="10"/>
  <c r="Y121" i="10"/>
  <c r="O121" i="10"/>
  <c r="N121" i="10"/>
  <c r="F121" i="10" s="1"/>
  <c r="K121" i="10"/>
  <c r="G121" i="10"/>
  <c r="AE120" i="10"/>
  <c r="AD120" i="10"/>
  <c r="AC120" i="10"/>
  <c r="AB120" i="10"/>
  <c r="AA120" i="10"/>
  <c r="Z120" i="10"/>
  <c r="Y120" i="10"/>
  <c r="O120" i="10"/>
  <c r="K120" i="10" s="1"/>
  <c r="N120" i="10"/>
  <c r="F120" i="10" s="1"/>
  <c r="G120" i="10"/>
  <c r="AE119" i="10"/>
  <c r="AD119" i="10"/>
  <c r="AC119" i="10"/>
  <c r="AB119" i="10"/>
  <c r="AA119" i="10"/>
  <c r="Z119" i="10"/>
  <c r="Y119" i="10"/>
  <c r="O119" i="10"/>
  <c r="N119" i="10"/>
  <c r="F119" i="10" s="1"/>
  <c r="K119" i="10"/>
  <c r="AE118" i="10"/>
  <c r="AD118" i="10"/>
  <c r="AC118" i="10"/>
  <c r="AB118" i="10"/>
  <c r="AA118" i="10"/>
  <c r="Z118" i="10"/>
  <c r="Y118" i="10"/>
  <c r="O118" i="10"/>
  <c r="K118" i="10" s="1"/>
  <c r="N118" i="10"/>
  <c r="F118" i="10" s="1"/>
  <c r="G118" i="10"/>
  <c r="AE117" i="10"/>
  <c r="AD117" i="10"/>
  <c r="AC117" i="10"/>
  <c r="AB117" i="10"/>
  <c r="AA117" i="10"/>
  <c r="Z117" i="10"/>
  <c r="Y117" i="10"/>
  <c r="O117" i="10"/>
  <c r="K117" i="10" s="1"/>
  <c r="N117" i="10"/>
  <c r="F117" i="10" s="1"/>
  <c r="AE116" i="10"/>
  <c r="AD116" i="10"/>
  <c r="AC116" i="10"/>
  <c r="AB116" i="10"/>
  <c r="AA116" i="10"/>
  <c r="Z116" i="10"/>
  <c r="Y116" i="10"/>
  <c r="O116" i="10"/>
  <c r="N116" i="10"/>
  <c r="AE115" i="10"/>
  <c r="AD115" i="10"/>
  <c r="AC115" i="10"/>
  <c r="AB115" i="10"/>
  <c r="AA115" i="10"/>
  <c r="Z115" i="10"/>
  <c r="Y115" i="10"/>
  <c r="O115" i="10"/>
  <c r="K115" i="10" s="1"/>
  <c r="N115" i="10"/>
  <c r="AE114" i="10"/>
  <c r="AD114" i="10"/>
  <c r="AC114" i="10"/>
  <c r="AB114" i="10"/>
  <c r="AA114" i="10"/>
  <c r="Z114" i="10"/>
  <c r="Y114" i="10"/>
  <c r="O114" i="10"/>
  <c r="K114" i="10" s="1"/>
  <c r="N114" i="10"/>
  <c r="G114" i="10" s="1"/>
  <c r="AE113" i="10"/>
  <c r="AD113" i="10"/>
  <c r="AC113" i="10"/>
  <c r="AB113" i="10"/>
  <c r="AA113" i="10"/>
  <c r="Z113" i="10"/>
  <c r="Y113" i="10"/>
  <c r="O113" i="10"/>
  <c r="K113" i="10" s="1"/>
  <c r="N113" i="10"/>
  <c r="F113" i="10" s="1"/>
  <c r="AE112" i="10"/>
  <c r="AD112" i="10"/>
  <c r="AC112" i="10"/>
  <c r="AB112" i="10"/>
  <c r="AA112" i="10"/>
  <c r="Z112" i="10"/>
  <c r="Y112" i="10"/>
  <c r="O112" i="10"/>
  <c r="K112" i="10" s="1"/>
  <c r="N112" i="10"/>
  <c r="F112" i="10" s="1"/>
  <c r="AE111" i="10"/>
  <c r="AD111" i="10"/>
  <c r="AC111" i="10"/>
  <c r="AB111" i="10"/>
  <c r="AA111" i="10"/>
  <c r="Z111" i="10"/>
  <c r="Y111" i="10"/>
  <c r="O111" i="10"/>
  <c r="K111" i="10" s="1"/>
  <c r="N111" i="10"/>
  <c r="G111" i="10" s="1"/>
  <c r="AE110" i="10"/>
  <c r="AD110" i="10"/>
  <c r="AC110" i="10"/>
  <c r="AB110" i="10"/>
  <c r="AA110" i="10"/>
  <c r="Z110" i="10"/>
  <c r="Y110" i="10"/>
  <c r="O110" i="10"/>
  <c r="N110" i="10"/>
  <c r="AE109" i="10"/>
  <c r="AD109" i="10"/>
  <c r="AC109" i="10"/>
  <c r="AB109" i="10"/>
  <c r="AA109" i="10"/>
  <c r="Z109" i="10"/>
  <c r="Y109" i="10"/>
  <c r="O109" i="10"/>
  <c r="N109" i="10"/>
  <c r="AE108" i="10"/>
  <c r="AD108" i="10"/>
  <c r="AC108" i="10"/>
  <c r="AB108" i="10"/>
  <c r="AA108" i="10"/>
  <c r="Z108" i="10"/>
  <c r="Y108" i="10"/>
  <c r="O108" i="10"/>
  <c r="N108" i="10"/>
  <c r="AE107" i="10"/>
  <c r="AD107" i="10"/>
  <c r="AC107" i="10"/>
  <c r="AB107" i="10"/>
  <c r="AA107" i="10"/>
  <c r="Z107" i="10"/>
  <c r="Y107" i="10"/>
  <c r="O107" i="10"/>
  <c r="N107" i="10"/>
  <c r="AE106" i="10"/>
  <c r="AD106" i="10"/>
  <c r="AC106" i="10"/>
  <c r="AB106" i="10"/>
  <c r="AA106" i="10"/>
  <c r="Z106" i="10"/>
  <c r="Y106" i="10"/>
  <c r="O106" i="10"/>
  <c r="N106" i="10"/>
  <c r="K106" i="10"/>
  <c r="G106" i="10"/>
  <c r="F106" i="10"/>
  <c r="AE105" i="10"/>
  <c r="AD105" i="10"/>
  <c r="AC105" i="10"/>
  <c r="AB105" i="10"/>
  <c r="AA105" i="10"/>
  <c r="Z105" i="10"/>
  <c r="Y105" i="10"/>
  <c r="O105" i="10"/>
  <c r="N105" i="10"/>
  <c r="K105" i="10"/>
  <c r="G105" i="10"/>
  <c r="F105" i="10"/>
  <c r="AE104" i="10"/>
  <c r="AD104" i="10"/>
  <c r="AC104" i="10"/>
  <c r="AB104" i="10"/>
  <c r="AA104" i="10"/>
  <c r="Z104" i="10"/>
  <c r="Y104" i="10"/>
  <c r="O104" i="10"/>
  <c r="N104" i="10"/>
  <c r="K104" i="10"/>
  <c r="G104" i="10"/>
  <c r="F104" i="10"/>
  <c r="AE103" i="10"/>
  <c r="AD103" i="10"/>
  <c r="AC103" i="10"/>
  <c r="AB103" i="10"/>
  <c r="AA103" i="10"/>
  <c r="Z103" i="10"/>
  <c r="Y103" i="10"/>
  <c r="O103" i="10"/>
  <c r="N103" i="10"/>
  <c r="K103" i="10"/>
  <c r="G103" i="10"/>
  <c r="F103" i="10"/>
  <c r="AE102" i="10"/>
  <c r="AD102" i="10"/>
  <c r="AC102" i="10"/>
  <c r="AB102" i="10"/>
  <c r="AA102" i="10"/>
  <c r="Z102" i="10"/>
  <c r="Y102" i="10"/>
  <c r="O102" i="10"/>
  <c r="N102" i="10"/>
  <c r="K102" i="10"/>
  <c r="G102" i="10"/>
  <c r="F102" i="10"/>
  <c r="AE101" i="10"/>
  <c r="AD101" i="10"/>
  <c r="AC101" i="10"/>
  <c r="AB101" i="10"/>
  <c r="AA101" i="10"/>
  <c r="Z101" i="10"/>
  <c r="Y101" i="10"/>
  <c r="O101" i="10"/>
  <c r="N101" i="10"/>
  <c r="AE100" i="10"/>
  <c r="AD100" i="10"/>
  <c r="AC100" i="10"/>
  <c r="AB100" i="10"/>
  <c r="AA100" i="10"/>
  <c r="Z100" i="10"/>
  <c r="Y100" i="10"/>
  <c r="O100" i="10"/>
  <c r="K100" i="10" s="1"/>
  <c r="N100" i="10"/>
  <c r="G100" i="10" s="1"/>
  <c r="AE99" i="10"/>
  <c r="AD99" i="10"/>
  <c r="AC99" i="10"/>
  <c r="AB99" i="10"/>
  <c r="AA99" i="10"/>
  <c r="Z99" i="10"/>
  <c r="Y99" i="10"/>
  <c r="O99" i="10"/>
  <c r="K99" i="10" s="1"/>
  <c r="N99" i="10"/>
  <c r="G99" i="10" s="1"/>
  <c r="AE98" i="10"/>
  <c r="AD98" i="10"/>
  <c r="AC98" i="10"/>
  <c r="AB98" i="10"/>
  <c r="AA98" i="10"/>
  <c r="Z98" i="10"/>
  <c r="Y98" i="10"/>
  <c r="O98" i="10"/>
  <c r="K98" i="10" s="1"/>
  <c r="N98" i="10"/>
  <c r="G98" i="10" s="1"/>
  <c r="AE97" i="10"/>
  <c r="AD97" i="10"/>
  <c r="AC97" i="10"/>
  <c r="AB97" i="10"/>
  <c r="AA97" i="10"/>
  <c r="Z97" i="10"/>
  <c r="Y97" i="10"/>
  <c r="O97" i="10"/>
  <c r="K97" i="10" s="1"/>
  <c r="N97" i="10"/>
  <c r="G97" i="10" s="1"/>
  <c r="AE96" i="10"/>
  <c r="AD96" i="10"/>
  <c r="AC96" i="10"/>
  <c r="AB96" i="10"/>
  <c r="AA96" i="10"/>
  <c r="Z96" i="10"/>
  <c r="Y96" i="10"/>
  <c r="O96" i="10"/>
  <c r="K96" i="10" s="1"/>
  <c r="N96" i="10"/>
  <c r="G96" i="10" s="1"/>
  <c r="AE95" i="10"/>
  <c r="AD95" i="10"/>
  <c r="AC95" i="10"/>
  <c r="AB95" i="10"/>
  <c r="AA95" i="10"/>
  <c r="Z95" i="10"/>
  <c r="Y95" i="10"/>
  <c r="O95" i="10"/>
  <c r="N95" i="10"/>
  <c r="AE94" i="10"/>
  <c r="AD94" i="10"/>
  <c r="AC94" i="10"/>
  <c r="AB94" i="10"/>
  <c r="AA94" i="10"/>
  <c r="Z94" i="10"/>
  <c r="Y94" i="10"/>
  <c r="O94" i="10"/>
  <c r="N94" i="10"/>
  <c r="AE93" i="10"/>
  <c r="AD93" i="10"/>
  <c r="AC93" i="10"/>
  <c r="AB93" i="10"/>
  <c r="AA93" i="10"/>
  <c r="Z93" i="10"/>
  <c r="Y93" i="10"/>
  <c r="O93" i="10"/>
  <c r="N93" i="10"/>
  <c r="AE92" i="10"/>
  <c r="AD92" i="10"/>
  <c r="AC92" i="10"/>
  <c r="AB92" i="10"/>
  <c r="AA92" i="10"/>
  <c r="Z92" i="10"/>
  <c r="Y92" i="10"/>
  <c r="O92" i="10"/>
  <c r="N92" i="10"/>
  <c r="AE91" i="10"/>
  <c r="AD91" i="10"/>
  <c r="AC91" i="10"/>
  <c r="AB91" i="10"/>
  <c r="AA91" i="10"/>
  <c r="Z91" i="10"/>
  <c r="Y91" i="10"/>
  <c r="O91" i="10"/>
  <c r="K91" i="10" s="1"/>
  <c r="N91" i="10"/>
  <c r="G91" i="10" s="1"/>
  <c r="AE90" i="10"/>
  <c r="AD90" i="10"/>
  <c r="AC90" i="10"/>
  <c r="AB90" i="10"/>
  <c r="AA90" i="10"/>
  <c r="Z90" i="10"/>
  <c r="Y90" i="10"/>
  <c r="O90" i="10"/>
  <c r="K90" i="10" s="1"/>
  <c r="N90" i="10"/>
  <c r="G90" i="10" s="1"/>
  <c r="AE89" i="10"/>
  <c r="AD89" i="10"/>
  <c r="AC89" i="10"/>
  <c r="AB89" i="10"/>
  <c r="AA89" i="10"/>
  <c r="Z89" i="10"/>
  <c r="Y89" i="10"/>
  <c r="O89" i="10"/>
  <c r="K89" i="10" s="1"/>
  <c r="N89" i="10"/>
  <c r="G89" i="10" s="1"/>
  <c r="AE88" i="10"/>
  <c r="AD88" i="10"/>
  <c r="AC88" i="10"/>
  <c r="AB88" i="10"/>
  <c r="AA88" i="10"/>
  <c r="Z88" i="10"/>
  <c r="Y88" i="10"/>
  <c r="O88" i="10"/>
  <c r="K88" i="10" s="1"/>
  <c r="N88" i="10"/>
  <c r="G88" i="10" s="1"/>
  <c r="AE87" i="10"/>
  <c r="AD87" i="10"/>
  <c r="AC87" i="10"/>
  <c r="AB87" i="10"/>
  <c r="AA87" i="10"/>
  <c r="Z87" i="10"/>
  <c r="Y87" i="10"/>
  <c r="O87" i="10"/>
  <c r="K87" i="10" s="1"/>
  <c r="N87" i="10"/>
  <c r="G87" i="10" s="1"/>
  <c r="AE86" i="10"/>
  <c r="AD86" i="10"/>
  <c r="AC86" i="10"/>
  <c r="AB86" i="10"/>
  <c r="AA86" i="10"/>
  <c r="Z86" i="10"/>
  <c r="Y86" i="10"/>
  <c r="O86" i="10"/>
  <c r="N86" i="10"/>
  <c r="AE85" i="10"/>
  <c r="AD85" i="10"/>
  <c r="AC85" i="10"/>
  <c r="AB85" i="10"/>
  <c r="AA85" i="10"/>
  <c r="Z85" i="10"/>
  <c r="Y85" i="10"/>
  <c r="O85" i="10"/>
  <c r="N85" i="10"/>
  <c r="F85" i="10" s="1"/>
  <c r="K85" i="10"/>
  <c r="G85" i="10"/>
  <c r="AE84" i="10"/>
  <c r="AD84" i="10"/>
  <c r="AC84" i="10"/>
  <c r="AB84" i="10"/>
  <c r="AA84" i="10"/>
  <c r="Z84" i="10"/>
  <c r="Y84" i="10"/>
  <c r="O84" i="10"/>
  <c r="N84" i="10"/>
  <c r="F84" i="10" s="1"/>
  <c r="K84" i="10"/>
  <c r="G84" i="10"/>
  <c r="AE83" i="10"/>
  <c r="AD83" i="10"/>
  <c r="AC83" i="10"/>
  <c r="AB83" i="10"/>
  <c r="AA83" i="10"/>
  <c r="Z83" i="10"/>
  <c r="Y83" i="10"/>
  <c r="O83" i="10"/>
  <c r="K83" i="10" s="1"/>
  <c r="N83" i="10"/>
  <c r="F83" i="10" s="1"/>
  <c r="G83" i="10"/>
  <c r="AE82" i="10"/>
  <c r="AD82" i="10"/>
  <c r="AC82" i="10"/>
  <c r="AB82" i="10"/>
  <c r="AA82" i="10"/>
  <c r="Z82" i="10"/>
  <c r="Y82" i="10"/>
  <c r="O82" i="10"/>
  <c r="N82" i="10"/>
  <c r="F82" i="10" s="1"/>
  <c r="K82" i="10"/>
  <c r="AE81" i="10"/>
  <c r="AD81" i="10"/>
  <c r="AC81" i="10"/>
  <c r="AB81" i="10"/>
  <c r="AA81" i="10"/>
  <c r="Z81" i="10"/>
  <c r="Y81" i="10"/>
  <c r="O81" i="10"/>
  <c r="K81" i="10" s="1"/>
  <c r="N81" i="10"/>
  <c r="F81" i="10" s="1"/>
  <c r="G81" i="10"/>
  <c r="AE80" i="10"/>
  <c r="AD80" i="10"/>
  <c r="AC80" i="10"/>
  <c r="AB80" i="10"/>
  <c r="AA80" i="10"/>
  <c r="Z80" i="10"/>
  <c r="Y80" i="10"/>
  <c r="O80" i="10"/>
  <c r="N80" i="10"/>
  <c r="AE79" i="10"/>
  <c r="AD79" i="10"/>
  <c r="AC79" i="10"/>
  <c r="AB79" i="10"/>
  <c r="AA79" i="10"/>
  <c r="Z79" i="10"/>
  <c r="Y79" i="10"/>
  <c r="O79" i="10"/>
  <c r="N79" i="10"/>
  <c r="AE78" i="10"/>
  <c r="AD78" i="10"/>
  <c r="AC78" i="10"/>
  <c r="AB78" i="10"/>
  <c r="AA78" i="10"/>
  <c r="Z78" i="10"/>
  <c r="Y78" i="10"/>
  <c r="O78" i="10"/>
  <c r="N78" i="10"/>
  <c r="AE77" i="10"/>
  <c r="AD77" i="10"/>
  <c r="AC77" i="10"/>
  <c r="AB77" i="10"/>
  <c r="AA77" i="10"/>
  <c r="Z77" i="10"/>
  <c r="Y77" i="10"/>
  <c r="O77" i="10"/>
  <c r="N77" i="10"/>
  <c r="AE76" i="10"/>
  <c r="AD76" i="10"/>
  <c r="AC76" i="10"/>
  <c r="AB76" i="10"/>
  <c r="AA76" i="10"/>
  <c r="Z76" i="10"/>
  <c r="Y76" i="10"/>
  <c r="O76" i="10"/>
  <c r="K76" i="10" s="1"/>
  <c r="N76" i="10"/>
  <c r="F76" i="10" s="1"/>
  <c r="AE75" i="10"/>
  <c r="AD75" i="10"/>
  <c r="AC75" i="10"/>
  <c r="AB75" i="10"/>
  <c r="AA75" i="10"/>
  <c r="Z75" i="10"/>
  <c r="Y75" i="10"/>
  <c r="O75" i="10"/>
  <c r="N75" i="10"/>
  <c r="F75" i="10" s="1"/>
  <c r="K75" i="10"/>
  <c r="AE74" i="10"/>
  <c r="AD74" i="10"/>
  <c r="AC74" i="10"/>
  <c r="AB74" i="10"/>
  <c r="AA74" i="10"/>
  <c r="Z74" i="10"/>
  <c r="Y74" i="10"/>
  <c r="O74" i="10"/>
  <c r="N74" i="10"/>
  <c r="F74" i="10" s="1"/>
  <c r="K74" i="10"/>
  <c r="G74" i="10"/>
  <c r="AE73" i="10"/>
  <c r="AD73" i="10"/>
  <c r="AC73" i="10"/>
  <c r="AB73" i="10"/>
  <c r="AA73" i="10"/>
  <c r="Z73" i="10"/>
  <c r="Y73" i="10"/>
  <c r="O73" i="10"/>
  <c r="N73" i="10"/>
  <c r="F73" i="10" s="1"/>
  <c r="K73" i="10"/>
  <c r="G73" i="10"/>
  <c r="AE72" i="10"/>
  <c r="AD72" i="10"/>
  <c r="AC72" i="10"/>
  <c r="AB72" i="10"/>
  <c r="AA72" i="10"/>
  <c r="Z72" i="10"/>
  <c r="Y72" i="10"/>
  <c r="O72" i="10"/>
  <c r="N72" i="10"/>
  <c r="F72" i="10" s="1"/>
  <c r="K72" i="10"/>
  <c r="G72" i="10"/>
  <c r="AE71" i="10"/>
  <c r="AD71" i="10"/>
  <c r="AC71" i="10"/>
  <c r="AB71" i="10"/>
  <c r="AA71" i="10"/>
  <c r="Z71" i="10"/>
  <c r="Y71" i="10"/>
  <c r="O71" i="10"/>
  <c r="N71" i="10"/>
  <c r="AE70" i="10"/>
  <c r="AD70" i="10"/>
  <c r="AC70" i="10"/>
  <c r="AB70" i="10"/>
  <c r="AA70" i="10"/>
  <c r="Z70" i="10"/>
  <c r="Y70" i="10"/>
  <c r="O70" i="10"/>
  <c r="N70" i="10"/>
  <c r="AE69" i="10"/>
  <c r="AD69" i="10"/>
  <c r="AC69" i="10"/>
  <c r="AB69" i="10"/>
  <c r="AA69" i="10"/>
  <c r="Z69" i="10"/>
  <c r="Y69" i="10"/>
  <c r="O69" i="10"/>
  <c r="N69" i="10"/>
  <c r="AE68" i="10"/>
  <c r="AD68" i="10"/>
  <c r="AC68" i="10"/>
  <c r="AB68" i="10"/>
  <c r="AA68" i="10"/>
  <c r="Z68" i="10"/>
  <c r="Y68" i="10"/>
  <c r="O68" i="10"/>
  <c r="N68" i="10"/>
  <c r="AE67" i="10"/>
  <c r="AD67" i="10"/>
  <c r="AC67" i="10"/>
  <c r="AB67" i="10"/>
  <c r="AA67" i="10"/>
  <c r="Z67" i="10"/>
  <c r="Y67" i="10"/>
  <c r="O67" i="10"/>
  <c r="N67" i="10"/>
  <c r="F67" i="10" s="1"/>
  <c r="K67" i="10"/>
  <c r="G67" i="10"/>
  <c r="AE66" i="10"/>
  <c r="AD66" i="10"/>
  <c r="AC66" i="10"/>
  <c r="AB66" i="10"/>
  <c r="AA66" i="10"/>
  <c r="Z66" i="10"/>
  <c r="Y66" i="10"/>
  <c r="O66" i="10"/>
  <c r="N66" i="10"/>
  <c r="F66" i="10" s="1"/>
  <c r="K66" i="10"/>
  <c r="G66" i="10"/>
  <c r="AE65" i="10"/>
  <c r="AD65" i="10"/>
  <c r="AC65" i="10"/>
  <c r="AB65" i="10"/>
  <c r="AA65" i="10"/>
  <c r="Z65" i="10"/>
  <c r="Y65" i="10"/>
  <c r="O65" i="10"/>
  <c r="N65" i="10"/>
  <c r="F65" i="10" s="1"/>
  <c r="K65" i="10"/>
  <c r="G65" i="10"/>
  <c r="AE64" i="10"/>
  <c r="AD64" i="10"/>
  <c r="AC64" i="10"/>
  <c r="AB64" i="10"/>
  <c r="AA64" i="10"/>
  <c r="Z64" i="10"/>
  <c r="Y64" i="10"/>
  <c r="O64" i="10"/>
  <c r="N64" i="10"/>
  <c r="F64" i="10" s="1"/>
  <c r="K64" i="10"/>
  <c r="G64" i="10"/>
  <c r="AE63" i="10"/>
  <c r="AD63" i="10"/>
  <c r="AC63" i="10"/>
  <c r="AB63" i="10"/>
  <c r="AA63" i="10"/>
  <c r="Z63" i="10"/>
  <c r="Y63" i="10"/>
  <c r="O63" i="10"/>
  <c r="N63" i="10"/>
  <c r="F63" i="10" s="1"/>
  <c r="K63" i="10"/>
  <c r="AE62" i="10"/>
  <c r="AD62" i="10"/>
  <c r="AC62" i="10"/>
  <c r="AB62" i="10"/>
  <c r="AA62" i="10"/>
  <c r="Z62" i="10"/>
  <c r="Y62" i="10"/>
  <c r="O62" i="10"/>
  <c r="N62" i="10"/>
  <c r="AE61" i="10"/>
  <c r="AD61" i="10"/>
  <c r="AC61" i="10"/>
  <c r="AB61" i="10"/>
  <c r="AA61" i="10"/>
  <c r="Z61" i="10"/>
  <c r="Y61" i="10"/>
  <c r="O61" i="10"/>
  <c r="K61" i="10" s="1"/>
  <c r="N61" i="10"/>
  <c r="G61" i="10" s="1"/>
  <c r="AE60" i="10"/>
  <c r="AD60" i="10"/>
  <c r="AC60" i="10"/>
  <c r="AB60" i="10"/>
  <c r="AA60" i="10"/>
  <c r="Z60" i="10"/>
  <c r="Y60" i="10"/>
  <c r="O60" i="10"/>
  <c r="K60" i="10" s="1"/>
  <c r="N60" i="10"/>
  <c r="G60" i="10" s="1"/>
  <c r="AE59" i="10"/>
  <c r="AD59" i="10"/>
  <c r="AC59" i="10"/>
  <c r="AB59" i="10"/>
  <c r="AA59" i="10"/>
  <c r="Z59" i="10"/>
  <c r="Y59" i="10"/>
  <c r="O59" i="10"/>
  <c r="K59" i="10" s="1"/>
  <c r="N59" i="10"/>
  <c r="G59" i="10" s="1"/>
  <c r="AE58" i="10"/>
  <c r="AD58" i="10"/>
  <c r="AC58" i="10"/>
  <c r="AB58" i="10"/>
  <c r="AA58" i="10"/>
  <c r="Z58" i="10"/>
  <c r="Y58" i="10"/>
  <c r="O58" i="10"/>
  <c r="K58" i="10" s="1"/>
  <c r="N58" i="10"/>
  <c r="G58" i="10" s="1"/>
  <c r="AE57" i="10"/>
  <c r="AD57" i="10"/>
  <c r="AC57" i="10"/>
  <c r="AB57" i="10"/>
  <c r="AA57" i="10"/>
  <c r="Z57" i="10"/>
  <c r="Y57" i="10"/>
  <c r="O57" i="10"/>
  <c r="K57" i="10" s="1"/>
  <c r="N57" i="10"/>
  <c r="G57" i="10" s="1"/>
  <c r="AE56" i="10"/>
  <c r="AD56" i="10"/>
  <c r="AC56" i="10"/>
  <c r="AB56" i="10"/>
  <c r="AA56" i="10"/>
  <c r="Z56" i="10"/>
  <c r="Y56" i="10"/>
  <c r="O56" i="10"/>
  <c r="N56" i="10"/>
  <c r="AE55" i="10"/>
  <c r="AD55" i="10"/>
  <c r="AC55" i="10"/>
  <c r="AB55" i="10"/>
  <c r="AA55" i="10"/>
  <c r="Z55" i="10"/>
  <c r="Y55" i="10"/>
  <c r="O55" i="10"/>
  <c r="N55" i="10"/>
  <c r="K55" i="10"/>
  <c r="G55" i="10"/>
  <c r="F55" i="10"/>
  <c r="AE54" i="10"/>
  <c r="AD54" i="10"/>
  <c r="AC54" i="10"/>
  <c r="AB54" i="10"/>
  <c r="AA54" i="10"/>
  <c r="Z54" i="10"/>
  <c r="Y54" i="10"/>
  <c r="O54" i="10"/>
  <c r="N54" i="10"/>
  <c r="K54" i="10"/>
  <c r="G54" i="10"/>
  <c r="F54" i="10"/>
  <c r="AE53" i="10"/>
  <c r="AD53" i="10"/>
  <c r="AC53" i="10"/>
  <c r="AB53" i="10"/>
  <c r="AA53" i="10"/>
  <c r="Z53" i="10"/>
  <c r="Y53" i="10"/>
  <c r="O53" i="10"/>
  <c r="N53" i="10"/>
  <c r="K53" i="10"/>
  <c r="G53" i="10"/>
  <c r="F53" i="10"/>
  <c r="AE52" i="10"/>
  <c r="AD52" i="10"/>
  <c r="AC52" i="10"/>
  <c r="AB52" i="10"/>
  <c r="AA52" i="10"/>
  <c r="Z52" i="10"/>
  <c r="Y52" i="10"/>
  <c r="O52" i="10"/>
  <c r="N52" i="10"/>
  <c r="K52" i="10"/>
  <c r="G52" i="10"/>
  <c r="F52" i="10"/>
  <c r="AE51" i="10"/>
  <c r="AD51" i="10"/>
  <c r="AC51" i="10"/>
  <c r="AB51" i="10"/>
  <c r="AA51" i="10"/>
  <c r="Z51" i="10"/>
  <c r="Y51" i="10"/>
  <c r="O51" i="10"/>
  <c r="N51" i="10"/>
  <c r="K51" i="10"/>
  <c r="G51" i="10"/>
  <c r="F51" i="10"/>
  <c r="AE50" i="10"/>
  <c r="AD50" i="10"/>
  <c r="AC50" i="10"/>
  <c r="AB50" i="10"/>
  <c r="AA50" i="10"/>
  <c r="Z50" i="10"/>
  <c r="Y50" i="10"/>
  <c r="O50" i="10"/>
  <c r="N50" i="10"/>
  <c r="AE49" i="10"/>
  <c r="AD49" i="10"/>
  <c r="AC49" i="10"/>
  <c r="AB49" i="10"/>
  <c r="AA49" i="10"/>
  <c r="Z49" i="10"/>
  <c r="Y49" i="10"/>
  <c r="O49" i="10"/>
  <c r="N49" i="10"/>
  <c r="AE48" i="10"/>
  <c r="AD48" i="10"/>
  <c r="AC48" i="10"/>
  <c r="AB48" i="10"/>
  <c r="AA48" i="10"/>
  <c r="Z48" i="10"/>
  <c r="Y48" i="10"/>
  <c r="O48" i="10"/>
  <c r="N48" i="10"/>
  <c r="AE47" i="10"/>
  <c r="AD47" i="10"/>
  <c r="AC47" i="10"/>
  <c r="AB47" i="10"/>
  <c r="AA47" i="10"/>
  <c r="Z47" i="10"/>
  <c r="Y47" i="10"/>
  <c r="O47" i="10"/>
  <c r="N47" i="10"/>
  <c r="AE46" i="10"/>
  <c r="AD46" i="10"/>
  <c r="AC46" i="10"/>
  <c r="AB46" i="10"/>
  <c r="AA46" i="10"/>
  <c r="Z46" i="10"/>
  <c r="Y46" i="10"/>
  <c r="O46" i="10"/>
  <c r="N46" i="10"/>
  <c r="K46" i="10"/>
  <c r="G46" i="10"/>
  <c r="F46" i="10"/>
  <c r="AE45" i="10"/>
  <c r="AD45" i="10"/>
  <c r="AC45" i="10"/>
  <c r="AB45" i="10"/>
  <c r="AA45" i="10"/>
  <c r="Z45" i="10"/>
  <c r="Y45" i="10"/>
  <c r="O45" i="10"/>
  <c r="K45" i="10" s="1"/>
  <c r="N45" i="10"/>
  <c r="G45" i="10" s="1"/>
  <c r="AE44" i="10"/>
  <c r="AD44" i="10"/>
  <c r="AC44" i="10"/>
  <c r="AB44" i="10"/>
  <c r="AA44" i="10"/>
  <c r="Z44" i="10"/>
  <c r="Y44" i="10"/>
  <c r="O44" i="10"/>
  <c r="N44" i="10"/>
  <c r="K44" i="10"/>
  <c r="G44" i="10"/>
  <c r="F44" i="10"/>
  <c r="AE43" i="10"/>
  <c r="AD43" i="10"/>
  <c r="AC43" i="10"/>
  <c r="AB43" i="10"/>
  <c r="AA43" i="10"/>
  <c r="Z43" i="10"/>
  <c r="Y43" i="10"/>
  <c r="O43" i="10"/>
  <c r="K43" i="10" s="1"/>
  <c r="N43" i="10"/>
  <c r="F43" i="10" s="1"/>
  <c r="G43" i="10"/>
  <c r="AE42" i="10"/>
  <c r="AD42" i="10"/>
  <c r="AC42" i="10"/>
  <c r="AB42" i="10"/>
  <c r="AA42" i="10"/>
  <c r="Z42" i="10"/>
  <c r="Y42" i="10"/>
  <c r="O42" i="10"/>
  <c r="K42" i="10" s="1"/>
  <c r="N42" i="10"/>
  <c r="F42" i="10" s="1"/>
  <c r="AE41" i="10"/>
  <c r="AD41" i="10"/>
  <c r="AC41" i="10"/>
  <c r="AB41" i="10"/>
  <c r="AA41" i="10"/>
  <c r="Z41" i="10"/>
  <c r="Y41" i="10"/>
  <c r="O41" i="10"/>
  <c r="N41" i="10"/>
  <c r="AE40" i="10"/>
  <c r="AD40" i="10"/>
  <c r="AC40" i="10"/>
  <c r="AB40" i="10"/>
  <c r="AA40" i="10"/>
  <c r="Z40" i="10"/>
  <c r="Y40" i="10"/>
  <c r="O40" i="10"/>
  <c r="K40" i="10" s="1"/>
  <c r="N40" i="10"/>
  <c r="G40" i="10" s="1"/>
  <c r="AE39" i="10"/>
  <c r="AD39" i="10"/>
  <c r="AC39" i="10"/>
  <c r="AB39" i="10"/>
  <c r="AA39" i="10"/>
  <c r="Z39" i="10"/>
  <c r="Y39" i="10"/>
  <c r="O39" i="10"/>
  <c r="K39" i="10" s="1"/>
  <c r="N39" i="10"/>
  <c r="G39" i="10" s="1"/>
  <c r="AE38" i="10"/>
  <c r="AD38" i="10"/>
  <c r="AC38" i="10"/>
  <c r="AB38" i="10"/>
  <c r="AA38" i="10"/>
  <c r="Z38" i="10"/>
  <c r="Y38" i="10"/>
  <c r="O38" i="10"/>
  <c r="K38" i="10" s="1"/>
  <c r="N38" i="10"/>
  <c r="G38" i="10" s="1"/>
  <c r="AE37" i="10"/>
  <c r="AD37" i="10"/>
  <c r="AC37" i="10"/>
  <c r="AB37" i="10"/>
  <c r="AA37" i="10"/>
  <c r="Z37" i="10"/>
  <c r="Y37" i="10"/>
  <c r="O37" i="10"/>
  <c r="K37" i="10" s="1"/>
  <c r="N37" i="10"/>
  <c r="G37" i="10" s="1"/>
  <c r="AE36" i="10"/>
  <c r="AD36" i="10"/>
  <c r="AC36" i="10"/>
  <c r="AB36" i="10"/>
  <c r="AA36" i="10"/>
  <c r="Z36" i="10"/>
  <c r="Y36" i="10"/>
  <c r="O36" i="10"/>
  <c r="K36" i="10" s="1"/>
  <c r="N36" i="10"/>
  <c r="G36" i="10" s="1"/>
  <c r="AE35" i="10"/>
  <c r="AD35" i="10"/>
  <c r="AC35" i="10"/>
  <c r="AB35" i="10"/>
  <c r="AA35" i="10"/>
  <c r="Z35" i="10"/>
  <c r="Y35" i="10"/>
  <c r="O35" i="10"/>
  <c r="N35" i="10"/>
  <c r="AE34" i="10"/>
  <c r="AD34" i="10"/>
  <c r="AC34" i="10"/>
  <c r="AB34" i="10"/>
  <c r="AA34" i="10"/>
  <c r="Z34" i="10"/>
  <c r="Y34" i="10"/>
  <c r="O34" i="10"/>
  <c r="K34" i="10" s="1"/>
  <c r="N34" i="10"/>
  <c r="F34" i="10" s="1"/>
  <c r="AE33" i="10"/>
  <c r="AD33" i="10"/>
  <c r="AC33" i="10"/>
  <c r="AB33" i="10"/>
  <c r="AA33" i="10"/>
  <c r="Z33" i="10"/>
  <c r="Y33" i="10"/>
  <c r="O33" i="10"/>
  <c r="K33" i="10" s="1"/>
  <c r="N33" i="10"/>
  <c r="F33" i="10" s="1"/>
  <c r="G33" i="10"/>
  <c r="AE32" i="10"/>
  <c r="AD32" i="10"/>
  <c r="AC32" i="10"/>
  <c r="AB32" i="10"/>
  <c r="AA32" i="10"/>
  <c r="Z32" i="10"/>
  <c r="Y32" i="10"/>
  <c r="O32" i="10"/>
  <c r="K32" i="10" s="1"/>
  <c r="N32" i="10"/>
  <c r="F32" i="10" s="1"/>
  <c r="AE31" i="10"/>
  <c r="AD31" i="10"/>
  <c r="AC31" i="10"/>
  <c r="AB31" i="10"/>
  <c r="AA31" i="10"/>
  <c r="Z31" i="10"/>
  <c r="Y31" i="10"/>
  <c r="O31" i="10"/>
  <c r="N31" i="10"/>
  <c r="F31" i="10" s="1"/>
  <c r="K31" i="10"/>
  <c r="AE30" i="10"/>
  <c r="AD30" i="10"/>
  <c r="AC30" i="10"/>
  <c r="AB30" i="10"/>
  <c r="AA30" i="10"/>
  <c r="Z30" i="10"/>
  <c r="Y30" i="10"/>
  <c r="O30" i="10"/>
  <c r="N30" i="10"/>
  <c r="F30" i="10" s="1"/>
  <c r="K30" i="10"/>
  <c r="G30" i="10"/>
  <c r="AE29" i="10"/>
  <c r="AD29" i="10"/>
  <c r="AC29" i="10"/>
  <c r="AB29" i="10"/>
  <c r="AA29" i="10"/>
  <c r="Z29" i="10"/>
  <c r="Y29" i="10"/>
  <c r="O29" i="10"/>
  <c r="N29" i="10"/>
  <c r="AE28" i="10"/>
  <c r="AD28" i="10"/>
  <c r="AC28" i="10"/>
  <c r="AB28" i="10"/>
  <c r="AA28" i="10"/>
  <c r="Z28" i="10"/>
  <c r="Y28" i="10"/>
  <c r="O28" i="10"/>
  <c r="N28" i="10"/>
  <c r="AE27" i="10"/>
  <c r="AD27" i="10"/>
  <c r="AC27" i="10"/>
  <c r="AB27" i="10"/>
  <c r="AA27" i="10"/>
  <c r="Z27" i="10"/>
  <c r="Y27" i="10"/>
  <c r="O27" i="10"/>
  <c r="N27" i="10"/>
  <c r="AE26" i="10"/>
  <c r="AD26" i="10"/>
  <c r="AC26" i="10"/>
  <c r="AB26" i="10"/>
  <c r="AA26" i="10"/>
  <c r="Z26" i="10"/>
  <c r="Y26" i="10"/>
  <c r="O26" i="10"/>
  <c r="N26" i="10"/>
  <c r="AE25" i="10"/>
  <c r="AD25" i="10"/>
  <c r="AC25" i="10"/>
  <c r="AB25" i="10"/>
  <c r="AA25" i="10"/>
  <c r="Z25" i="10"/>
  <c r="Y25" i="10"/>
  <c r="O25" i="10"/>
  <c r="N25" i="10"/>
  <c r="F25" i="10" s="1"/>
  <c r="K25" i="10"/>
  <c r="G25" i="10"/>
  <c r="AE24" i="10"/>
  <c r="AD24" i="10"/>
  <c r="AC24" i="10"/>
  <c r="AB24" i="10"/>
  <c r="AA24" i="10"/>
  <c r="Z24" i="10"/>
  <c r="Y24" i="10"/>
  <c r="O24" i="10"/>
  <c r="N24" i="10"/>
  <c r="F24" i="10" s="1"/>
  <c r="K24" i="10"/>
  <c r="G24" i="10"/>
  <c r="AE23" i="10"/>
  <c r="AD23" i="10"/>
  <c r="AC23" i="10"/>
  <c r="AB23" i="10"/>
  <c r="AA23" i="10"/>
  <c r="Z23" i="10"/>
  <c r="Y23" i="10"/>
  <c r="O23" i="10"/>
  <c r="N23" i="10"/>
  <c r="F23" i="10" s="1"/>
  <c r="K23" i="10"/>
  <c r="G23" i="10"/>
  <c r="AE22" i="10"/>
  <c r="AD22" i="10"/>
  <c r="AC22" i="10"/>
  <c r="AB22" i="10"/>
  <c r="AA22" i="10"/>
  <c r="Z22" i="10"/>
  <c r="Y22" i="10"/>
  <c r="O22" i="10"/>
  <c r="N22" i="10"/>
  <c r="F22" i="10" s="1"/>
  <c r="K22" i="10"/>
  <c r="G22" i="10"/>
  <c r="AE21" i="10"/>
  <c r="AD21" i="10"/>
  <c r="AC21" i="10"/>
  <c r="AB21" i="10"/>
  <c r="AA21" i="10"/>
  <c r="Z21" i="10"/>
  <c r="Y21" i="10"/>
  <c r="O21" i="10"/>
  <c r="N21" i="10"/>
  <c r="F21" i="10" s="1"/>
  <c r="K21" i="10"/>
  <c r="G21" i="10"/>
  <c r="AE20" i="10"/>
  <c r="AD20" i="10"/>
  <c r="AC20" i="10"/>
  <c r="AB20" i="10"/>
  <c r="AA20" i="10"/>
  <c r="Z20" i="10"/>
  <c r="Y20" i="10"/>
  <c r="O20" i="10"/>
  <c r="N20" i="10"/>
  <c r="AE19" i="10"/>
  <c r="AD19" i="10"/>
  <c r="AC19" i="10"/>
  <c r="AB19" i="10"/>
  <c r="AA19" i="10"/>
  <c r="Z19" i="10"/>
  <c r="Y19" i="10"/>
  <c r="O19" i="10"/>
  <c r="N19" i="10"/>
  <c r="AE18" i="10"/>
  <c r="AD18" i="10"/>
  <c r="AC18" i="10"/>
  <c r="AB18" i="10"/>
  <c r="AA18" i="10"/>
  <c r="Z18" i="10"/>
  <c r="Y18" i="10"/>
  <c r="O18" i="10"/>
  <c r="N18" i="10"/>
  <c r="AE17" i="10"/>
  <c r="AD17" i="10"/>
  <c r="AC17" i="10"/>
  <c r="AB17" i="10"/>
  <c r="AA17" i="10"/>
  <c r="Z17" i="10"/>
  <c r="Y17" i="10"/>
  <c r="O17" i="10"/>
  <c r="N17" i="10"/>
  <c r="AE16" i="10"/>
  <c r="AD16" i="10"/>
  <c r="AC16" i="10"/>
  <c r="AB16" i="10"/>
  <c r="AA16" i="10"/>
  <c r="Z16" i="10"/>
  <c r="Y16" i="10"/>
  <c r="AE15" i="10"/>
  <c r="AD15" i="10"/>
  <c r="AC15" i="10"/>
  <c r="AB15" i="10"/>
  <c r="AA15" i="10"/>
  <c r="Z15" i="10"/>
  <c r="Y15" i="10"/>
  <c r="O15" i="10"/>
  <c r="N15" i="10"/>
  <c r="AE14" i="10"/>
  <c r="AD14" i="10"/>
  <c r="AC14" i="10"/>
  <c r="AB14" i="10"/>
  <c r="AA14" i="10"/>
  <c r="Z14" i="10"/>
  <c r="Y14" i="10"/>
  <c r="O14" i="10"/>
  <c r="K14" i="10" s="1"/>
  <c r="N14" i="10"/>
  <c r="G14" i="10" s="1"/>
  <c r="F14" i="10"/>
  <c r="AE13" i="10"/>
  <c r="AD13" i="10"/>
  <c r="AC13" i="10"/>
  <c r="AB13" i="10"/>
  <c r="AA13" i="10"/>
  <c r="Z13" i="10"/>
  <c r="Y13" i="10"/>
  <c r="O13" i="10"/>
  <c r="K13" i="10" s="1"/>
  <c r="N13" i="10"/>
  <c r="G13" i="10" s="1"/>
  <c r="F13" i="10"/>
  <c r="AE12" i="10"/>
  <c r="AD12" i="10"/>
  <c r="AC12" i="10"/>
  <c r="AB12" i="10"/>
  <c r="AA12" i="10"/>
  <c r="Z12" i="10"/>
  <c r="Y12" i="10"/>
  <c r="O12" i="10"/>
  <c r="N12" i="10"/>
  <c r="AE11" i="10"/>
  <c r="AD11" i="10"/>
  <c r="AC11" i="10"/>
  <c r="AB11" i="10"/>
  <c r="AA11" i="10"/>
  <c r="Z11" i="10"/>
  <c r="Y11" i="10"/>
  <c r="O11" i="10"/>
  <c r="K11" i="10" s="1"/>
  <c r="N11" i="10"/>
  <c r="G11" i="10" s="1"/>
  <c r="AE10" i="10"/>
  <c r="AD10" i="10"/>
  <c r="AC10" i="10"/>
  <c r="AB10" i="10"/>
  <c r="AA10" i="10"/>
  <c r="Z10" i="10"/>
  <c r="Y10" i="10"/>
  <c r="O10" i="10"/>
  <c r="N10" i="10"/>
  <c r="G10" i="10" s="1"/>
  <c r="K10" i="10"/>
  <c r="AE9" i="10"/>
  <c r="AD9" i="10"/>
  <c r="AC9" i="10"/>
  <c r="AB9" i="10"/>
  <c r="AA9" i="10"/>
  <c r="Z9" i="10"/>
  <c r="Y9" i="10"/>
  <c r="O9" i="10"/>
  <c r="N9" i="10"/>
  <c r="G9" i="10" s="1"/>
  <c r="K9" i="10"/>
  <c r="AE8" i="10"/>
  <c r="AD8" i="10"/>
  <c r="AC8" i="10"/>
  <c r="AB8" i="10"/>
  <c r="AA8" i="10"/>
  <c r="Z8" i="10"/>
  <c r="Y8" i="10"/>
  <c r="O8" i="10"/>
  <c r="N8" i="10"/>
  <c r="AE7" i="10"/>
  <c r="AD7" i="10"/>
  <c r="AC7" i="10"/>
  <c r="AB7" i="10"/>
  <c r="AA7" i="10"/>
  <c r="Z7" i="10"/>
  <c r="Y7" i="10"/>
  <c r="O7" i="10"/>
  <c r="N7" i="10"/>
  <c r="AE6" i="10"/>
  <c r="AD6" i="10"/>
  <c r="AC6" i="10"/>
  <c r="AB6" i="10"/>
  <c r="AA6" i="10"/>
  <c r="Z6" i="10"/>
  <c r="Y6" i="10"/>
  <c r="O6" i="10"/>
  <c r="N6" i="10"/>
  <c r="AE5" i="10"/>
  <c r="AD5" i="10"/>
  <c r="AC5" i="10"/>
  <c r="AB5" i="10"/>
  <c r="AA5" i="10"/>
  <c r="Z5" i="10"/>
  <c r="Y5" i="10"/>
  <c r="O5" i="10"/>
  <c r="N5" i="10"/>
  <c r="AE4" i="10"/>
  <c r="AD4" i="10"/>
  <c r="AC4" i="10"/>
  <c r="AB4" i="10"/>
  <c r="AA4" i="10"/>
  <c r="Z4" i="10"/>
  <c r="Y4" i="10"/>
  <c r="O4" i="10"/>
  <c r="N4" i="10"/>
  <c r="AE3" i="10"/>
  <c r="AD3" i="10"/>
  <c r="AC3" i="10"/>
  <c r="AB3" i="10"/>
  <c r="AA3" i="10"/>
  <c r="Z3" i="10"/>
  <c r="Y3" i="10"/>
  <c r="AE2" i="10"/>
  <c r="AD2" i="10"/>
  <c r="AC2" i="10"/>
  <c r="AB2" i="10"/>
  <c r="AA2" i="10"/>
  <c r="Z2" i="10"/>
  <c r="Y2" i="10"/>
  <c r="O2" i="10"/>
  <c r="N2" i="10"/>
  <c r="G63" i="10" l="1"/>
  <c r="G34" i="10"/>
  <c r="G82" i="10"/>
  <c r="G119" i="10"/>
  <c r="G42" i="10"/>
  <c r="G76" i="10"/>
  <c r="G32" i="10"/>
  <c r="G117" i="10"/>
  <c r="G31" i="10"/>
  <c r="G75" i="10"/>
  <c r="G113" i="10"/>
  <c r="G112" i="10"/>
  <c r="F111" i="10"/>
  <c r="F114" i="10"/>
  <c r="G115" i="10"/>
  <c r="F115" i="10"/>
  <c r="F45" i="10"/>
  <c r="F57" i="10"/>
  <c r="F58" i="10"/>
  <c r="F59" i="10"/>
  <c r="F60" i="10"/>
  <c r="F61" i="10"/>
  <c r="F36" i="10"/>
  <c r="F37" i="10"/>
  <c r="F38" i="10"/>
  <c r="F39" i="10"/>
  <c r="F40" i="10"/>
  <c r="F87" i="10"/>
  <c r="F88" i="10"/>
  <c r="F89" i="10"/>
  <c r="F90" i="10"/>
  <c r="F91" i="10"/>
  <c r="F96" i="10"/>
  <c r="F97" i="10"/>
  <c r="F98" i="10"/>
  <c r="F99" i="10"/>
  <c r="F100" i="10"/>
  <c r="F132" i="10"/>
  <c r="F133" i="10"/>
  <c r="F134" i="10"/>
  <c r="F135" i="10"/>
  <c r="F141" i="10"/>
  <c r="F142" i="10"/>
  <c r="F143" i="10"/>
  <c r="F144" i="10"/>
  <c r="F156" i="10"/>
  <c r="F157" i="10"/>
  <c r="F158" i="10"/>
  <c r="F165" i="10"/>
  <c r="F166" i="10"/>
  <c r="F167" i="10"/>
  <c r="F9" i="10"/>
  <c r="F10" i="10"/>
  <c r="F11" i="10"/>
  <c r="F121" i="9" l="1"/>
  <c r="G121" i="9"/>
  <c r="K121" i="9"/>
  <c r="K114" i="9"/>
  <c r="AE168" i="9"/>
  <c r="AD168" i="9"/>
  <c r="AC168" i="9"/>
  <c r="AB168" i="9"/>
  <c r="AA168" i="9"/>
  <c r="Z168" i="9"/>
  <c r="Y168" i="9"/>
  <c r="O168" i="9"/>
  <c r="N168" i="9"/>
  <c r="AE167" i="9"/>
  <c r="AD167" i="9"/>
  <c r="AC167" i="9"/>
  <c r="AB167" i="9"/>
  <c r="AA167" i="9"/>
  <c r="Z167" i="9"/>
  <c r="Y167" i="9"/>
  <c r="AE166" i="9"/>
  <c r="AD166" i="9"/>
  <c r="AC166" i="9"/>
  <c r="AB166" i="9"/>
  <c r="AA166" i="9"/>
  <c r="Z166" i="9"/>
  <c r="Y166" i="9"/>
  <c r="O166" i="9"/>
  <c r="N166" i="9"/>
  <c r="AE165" i="9"/>
  <c r="AD165" i="9"/>
  <c r="AC165" i="9"/>
  <c r="AB165" i="9"/>
  <c r="AA165" i="9"/>
  <c r="Z165" i="9"/>
  <c r="Y165" i="9"/>
  <c r="O165" i="9"/>
  <c r="N165" i="9"/>
  <c r="AE164" i="9"/>
  <c r="AD164" i="9"/>
  <c r="AC164" i="9"/>
  <c r="AB164" i="9"/>
  <c r="AA164" i="9"/>
  <c r="Z164" i="9"/>
  <c r="Y164" i="9"/>
  <c r="O164" i="9"/>
  <c r="N164" i="9"/>
  <c r="AE163" i="9"/>
  <c r="AD163" i="9"/>
  <c r="AC163" i="9"/>
  <c r="AB163" i="9"/>
  <c r="AA163" i="9"/>
  <c r="Z163" i="9"/>
  <c r="Y163" i="9"/>
  <c r="O163" i="9"/>
  <c r="N163" i="9"/>
  <c r="K163" i="9"/>
  <c r="G163" i="9"/>
  <c r="F163" i="9"/>
  <c r="AE162" i="9"/>
  <c r="AD162" i="9"/>
  <c r="AC162" i="9"/>
  <c r="AB162" i="9"/>
  <c r="AA162" i="9"/>
  <c r="Z162" i="9"/>
  <c r="Y162" i="9"/>
  <c r="O162" i="9"/>
  <c r="N162" i="9"/>
  <c r="AE161" i="9"/>
  <c r="AD161" i="9"/>
  <c r="AC161" i="9"/>
  <c r="AB161" i="9"/>
  <c r="AA161" i="9"/>
  <c r="Z161" i="9"/>
  <c r="Y161" i="9"/>
  <c r="O161" i="9"/>
  <c r="K161" i="9" s="1"/>
  <c r="N161" i="9"/>
  <c r="G161" i="9"/>
  <c r="F161" i="9"/>
  <c r="AE160" i="9"/>
  <c r="AD160" i="9"/>
  <c r="AC160" i="9"/>
  <c r="AB160" i="9"/>
  <c r="AA160" i="9"/>
  <c r="Z160" i="9"/>
  <c r="Y160" i="9"/>
  <c r="O160" i="9"/>
  <c r="K160" i="9" s="1"/>
  <c r="N160" i="9"/>
  <c r="G160" i="9"/>
  <c r="F160" i="9"/>
  <c r="AE159" i="9"/>
  <c r="AD159" i="9"/>
  <c r="AC159" i="9"/>
  <c r="AB159" i="9"/>
  <c r="AA159" i="9"/>
  <c r="Z159" i="9"/>
  <c r="Y159" i="9"/>
  <c r="O159" i="9"/>
  <c r="K159" i="9" s="1"/>
  <c r="N159" i="9"/>
  <c r="G159" i="9"/>
  <c r="F159" i="9"/>
  <c r="AE158" i="9"/>
  <c r="AD158" i="9"/>
  <c r="AC158" i="9"/>
  <c r="AB158" i="9"/>
  <c r="AA158" i="9"/>
  <c r="Z158" i="9"/>
  <c r="Y158" i="9"/>
  <c r="O158" i="9"/>
  <c r="N158" i="9"/>
  <c r="AE157" i="9"/>
  <c r="AD157" i="9"/>
  <c r="AC157" i="9"/>
  <c r="AB157" i="9"/>
  <c r="AA157" i="9"/>
  <c r="Z157" i="9"/>
  <c r="Y157" i="9"/>
  <c r="O157" i="9"/>
  <c r="N157" i="9"/>
  <c r="AE156" i="9"/>
  <c r="AD156" i="9"/>
  <c r="AC156" i="9"/>
  <c r="AB156" i="9"/>
  <c r="AA156" i="9"/>
  <c r="Z156" i="9"/>
  <c r="Y156" i="9"/>
  <c r="O156" i="9"/>
  <c r="N156" i="9"/>
  <c r="AE155" i="9"/>
  <c r="AD155" i="9"/>
  <c r="AC155" i="9"/>
  <c r="AB155" i="9"/>
  <c r="AA155" i="9"/>
  <c r="Z155" i="9"/>
  <c r="Y155" i="9"/>
  <c r="O155" i="9"/>
  <c r="N155" i="9"/>
  <c r="AE154" i="9"/>
  <c r="AD154" i="9"/>
  <c r="AC154" i="9"/>
  <c r="AB154" i="9"/>
  <c r="AA154" i="9"/>
  <c r="Z154" i="9"/>
  <c r="Y154" i="9"/>
  <c r="O154" i="9"/>
  <c r="N154" i="9"/>
  <c r="K154" i="9"/>
  <c r="G154" i="9"/>
  <c r="F154" i="9"/>
  <c r="AE153" i="9"/>
  <c r="AD153" i="9"/>
  <c r="AC153" i="9"/>
  <c r="AB153" i="9"/>
  <c r="AA153" i="9"/>
  <c r="Z153" i="9"/>
  <c r="Y153" i="9"/>
  <c r="O153" i="9"/>
  <c r="N153" i="9"/>
  <c r="K153" i="9"/>
  <c r="G153" i="9"/>
  <c r="F153" i="9"/>
  <c r="AE152" i="9"/>
  <c r="AD152" i="9"/>
  <c r="AC152" i="9"/>
  <c r="AB152" i="9"/>
  <c r="AA152" i="9"/>
  <c r="Z152" i="9"/>
  <c r="Y152" i="9"/>
  <c r="O152" i="9"/>
  <c r="K152" i="9" s="1"/>
  <c r="N152" i="9"/>
  <c r="G152" i="9"/>
  <c r="F152" i="9"/>
  <c r="AE151" i="9"/>
  <c r="AD151" i="9"/>
  <c r="AC151" i="9"/>
  <c r="AB151" i="9"/>
  <c r="AA151" i="9"/>
  <c r="Z151" i="9"/>
  <c r="Y151" i="9"/>
  <c r="O151" i="9"/>
  <c r="K151" i="9" s="1"/>
  <c r="N151" i="9"/>
  <c r="G151" i="9"/>
  <c r="F151" i="9"/>
  <c r="AE150" i="9"/>
  <c r="AD150" i="9"/>
  <c r="AC150" i="9"/>
  <c r="AB150" i="9"/>
  <c r="AA150" i="9"/>
  <c r="Z150" i="9"/>
  <c r="Y150" i="9"/>
  <c r="O150" i="9"/>
  <c r="K150" i="9" s="1"/>
  <c r="N150" i="9"/>
  <c r="G150" i="9"/>
  <c r="F150" i="9"/>
  <c r="AE149" i="9"/>
  <c r="AD149" i="9"/>
  <c r="AC149" i="9"/>
  <c r="AB149" i="9"/>
  <c r="AA149" i="9"/>
  <c r="Z149" i="9"/>
  <c r="Y149" i="9"/>
  <c r="O149" i="9"/>
  <c r="N149" i="9"/>
  <c r="AE148" i="9"/>
  <c r="AD148" i="9"/>
  <c r="AC148" i="9"/>
  <c r="AB148" i="9"/>
  <c r="AA148" i="9"/>
  <c r="Z148" i="9"/>
  <c r="Y148" i="9"/>
  <c r="O148" i="9"/>
  <c r="N148" i="9"/>
  <c r="AE147" i="9"/>
  <c r="AD147" i="9"/>
  <c r="AC147" i="9"/>
  <c r="AB147" i="9"/>
  <c r="AA147" i="9"/>
  <c r="Z147" i="9"/>
  <c r="Y147" i="9"/>
  <c r="O147" i="9"/>
  <c r="N147" i="9"/>
  <c r="AE146" i="9"/>
  <c r="AD146" i="9"/>
  <c r="AC146" i="9"/>
  <c r="AB146" i="9"/>
  <c r="AA146" i="9"/>
  <c r="Z146" i="9"/>
  <c r="Y146" i="9"/>
  <c r="O146" i="9"/>
  <c r="N146" i="9"/>
  <c r="AE145" i="9"/>
  <c r="AD145" i="9"/>
  <c r="AC145" i="9"/>
  <c r="AB145" i="9"/>
  <c r="AA145" i="9"/>
  <c r="Z145" i="9"/>
  <c r="Y145" i="9"/>
  <c r="O145" i="9"/>
  <c r="N145" i="9"/>
  <c r="K145" i="9"/>
  <c r="G145" i="9"/>
  <c r="F145" i="9"/>
  <c r="AE144" i="9"/>
  <c r="AD144" i="9"/>
  <c r="AC144" i="9"/>
  <c r="AB144" i="9"/>
  <c r="AA144" i="9"/>
  <c r="Z144" i="9"/>
  <c r="Y144" i="9"/>
  <c r="O144" i="9"/>
  <c r="K144" i="9" s="1"/>
  <c r="N144" i="9"/>
  <c r="G144" i="9"/>
  <c r="F144" i="9"/>
  <c r="AE143" i="9"/>
  <c r="AD143" i="9"/>
  <c r="AC143" i="9"/>
  <c r="AB143" i="9"/>
  <c r="AA143" i="9"/>
  <c r="Z143" i="9"/>
  <c r="Y143" i="9"/>
  <c r="O143" i="9"/>
  <c r="K143" i="9" s="1"/>
  <c r="N143" i="9"/>
  <c r="G143" i="9"/>
  <c r="F143" i="9"/>
  <c r="AE142" i="9"/>
  <c r="AD142" i="9"/>
  <c r="AC142" i="9"/>
  <c r="AB142" i="9"/>
  <c r="AA142" i="9"/>
  <c r="Z142" i="9"/>
  <c r="Y142" i="9"/>
  <c r="O142" i="9"/>
  <c r="K142" i="9" s="1"/>
  <c r="N142" i="9"/>
  <c r="G142" i="9"/>
  <c r="F142" i="9"/>
  <c r="AE141" i="9"/>
  <c r="AD141" i="9"/>
  <c r="AC141" i="9"/>
  <c r="AB141" i="9"/>
  <c r="AA141" i="9"/>
  <c r="Z141" i="9"/>
  <c r="Y141" i="9"/>
  <c r="O141" i="9"/>
  <c r="K141" i="9" s="1"/>
  <c r="N141" i="9"/>
  <c r="G141" i="9"/>
  <c r="F141" i="9"/>
  <c r="AE140" i="9"/>
  <c r="AD140" i="9"/>
  <c r="AC140" i="9"/>
  <c r="AB140" i="9"/>
  <c r="AA140" i="9"/>
  <c r="Z140" i="9"/>
  <c r="Y140" i="9"/>
  <c r="O140" i="9"/>
  <c r="N140" i="9"/>
  <c r="AE139" i="9"/>
  <c r="AD139" i="9"/>
  <c r="AC139" i="9"/>
  <c r="AB139" i="9"/>
  <c r="AA139" i="9"/>
  <c r="Z139" i="9"/>
  <c r="Y139" i="9"/>
  <c r="O139" i="9"/>
  <c r="N139" i="9"/>
  <c r="AE138" i="9"/>
  <c r="AD138" i="9"/>
  <c r="AC138" i="9"/>
  <c r="AB138" i="9"/>
  <c r="AA138" i="9"/>
  <c r="Z138" i="9"/>
  <c r="Y138" i="9"/>
  <c r="O138" i="9"/>
  <c r="N138" i="9"/>
  <c r="AE137" i="9"/>
  <c r="AD137" i="9"/>
  <c r="AC137" i="9"/>
  <c r="AB137" i="9"/>
  <c r="AA137" i="9"/>
  <c r="Z137" i="9"/>
  <c r="Y137" i="9"/>
  <c r="O137" i="9"/>
  <c r="N137" i="9"/>
  <c r="AE136" i="9"/>
  <c r="AD136" i="9"/>
  <c r="AC136" i="9"/>
  <c r="AB136" i="9"/>
  <c r="AA136" i="9"/>
  <c r="Z136" i="9"/>
  <c r="Y136" i="9"/>
  <c r="O136" i="9"/>
  <c r="N136" i="9"/>
  <c r="K136" i="9"/>
  <c r="G136" i="9"/>
  <c r="F136" i="9"/>
  <c r="AE135" i="9"/>
  <c r="AD135" i="9"/>
  <c r="AC135" i="9"/>
  <c r="AB135" i="9"/>
  <c r="AA135" i="9"/>
  <c r="Z135" i="9"/>
  <c r="Y135" i="9"/>
  <c r="O135" i="9"/>
  <c r="K135" i="9" s="1"/>
  <c r="N135" i="9"/>
  <c r="G135" i="9"/>
  <c r="F135" i="9"/>
  <c r="AE134" i="9"/>
  <c r="AD134" i="9"/>
  <c r="AC134" i="9"/>
  <c r="AB134" i="9"/>
  <c r="AA134" i="9"/>
  <c r="Z134" i="9"/>
  <c r="Y134" i="9"/>
  <c r="O134" i="9"/>
  <c r="K134" i="9" s="1"/>
  <c r="N134" i="9"/>
  <c r="G134" i="9"/>
  <c r="F134" i="9"/>
  <c r="AE133" i="9"/>
  <c r="AD133" i="9"/>
  <c r="AC133" i="9"/>
  <c r="AB133" i="9"/>
  <c r="AA133" i="9"/>
  <c r="Z133" i="9"/>
  <c r="Y133" i="9"/>
  <c r="O133" i="9"/>
  <c r="K133" i="9" s="1"/>
  <c r="N133" i="9"/>
  <c r="G133" i="9"/>
  <c r="F133" i="9"/>
  <c r="AE132" i="9"/>
  <c r="AD132" i="9"/>
  <c r="AC132" i="9"/>
  <c r="AB132" i="9"/>
  <c r="AA132" i="9"/>
  <c r="Z132" i="9"/>
  <c r="Y132" i="9"/>
  <c r="O132" i="9"/>
  <c r="K132" i="9" s="1"/>
  <c r="N132" i="9"/>
  <c r="G132" i="9"/>
  <c r="F132" i="9"/>
  <c r="AE131" i="9"/>
  <c r="AD131" i="9"/>
  <c r="AC131" i="9"/>
  <c r="AB131" i="9"/>
  <c r="AA131" i="9"/>
  <c r="Z131" i="9"/>
  <c r="Y131" i="9"/>
  <c r="O131" i="9"/>
  <c r="N131" i="9"/>
  <c r="AE130" i="9"/>
  <c r="AD130" i="9"/>
  <c r="AC130" i="9"/>
  <c r="AB130" i="9"/>
  <c r="AA130" i="9"/>
  <c r="Z130" i="9"/>
  <c r="Y130" i="9"/>
  <c r="O130" i="9"/>
  <c r="N130" i="9"/>
  <c r="F130" i="9" s="1"/>
  <c r="K130" i="9"/>
  <c r="G130" i="9"/>
  <c r="AE129" i="9"/>
  <c r="AD129" i="9"/>
  <c r="AC129" i="9"/>
  <c r="AB129" i="9"/>
  <c r="AA129" i="9"/>
  <c r="Z129" i="9"/>
  <c r="Y129" i="9"/>
  <c r="O129" i="9"/>
  <c r="N129" i="9"/>
  <c r="F129" i="9" s="1"/>
  <c r="K129" i="9"/>
  <c r="G129" i="9"/>
  <c r="AE128" i="9"/>
  <c r="AD128" i="9"/>
  <c r="AC128" i="9"/>
  <c r="AB128" i="9"/>
  <c r="AA128" i="9"/>
  <c r="Z128" i="9"/>
  <c r="Y128" i="9"/>
  <c r="O128" i="9"/>
  <c r="N128" i="9"/>
  <c r="F128" i="9" s="1"/>
  <c r="K128" i="9"/>
  <c r="G128" i="9"/>
  <c r="AE127" i="9"/>
  <c r="AD127" i="9"/>
  <c r="AC127" i="9"/>
  <c r="AB127" i="9"/>
  <c r="AA127" i="9"/>
  <c r="Z127" i="9"/>
  <c r="Y127" i="9"/>
  <c r="O127" i="9"/>
  <c r="N127" i="9"/>
  <c r="F127" i="9" s="1"/>
  <c r="K127" i="9"/>
  <c r="G127" i="9"/>
  <c r="AE126" i="9"/>
  <c r="AD126" i="9"/>
  <c r="AC126" i="9"/>
  <c r="AB126" i="9"/>
  <c r="AA126" i="9"/>
  <c r="Z126" i="9"/>
  <c r="Y126" i="9"/>
  <c r="O126" i="9"/>
  <c r="N126" i="9"/>
  <c r="F126" i="9" s="1"/>
  <c r="K126" i="9"/>
  <c r="G126" i="9"/>
  <c r="AE125" i="9"/>
  <c r="AD125" i="9"/>
  <c r="AC125" i="9"/>
  <c r="AB125" i="9"/>
  <c r="AA125" i="9"/>
  <c r="Z125" i="9"/>
  <c r="Y125" i="9"/>
  <c r="O125" i="9"/>
  <c r="N125" i="9"/>
  <c r="AE124" i="9"/>
  <c r="AD124" i="9"/>
  <c r="AC124" i="9"/>
  <c r="AB124" i="9"/>
  <c r="AA124" i="9"/>
  <c r="Z124" i="9"/>
  <c r="Y124" i="9"/>
  <c r="O124" i="9"/>
  <c r="N124" i="9"/>
  <c r="AE123" i="9"/>
  <c r="AD123" i="9"/>
  <c r="AC123" i="9"/>
  <c r="AB123" i="9"/>
  <c r="AA123" i="9"/>
  <c r="Z123" i="9"/>
  <c r="Y123" i="9"/>
  <c r="O123" i="9"/>
  <c r="N123" i="9"/>
  <c r="AE122" i="9"/>
  <c r="AD122" i="9"/>
  <c r="AC122" i="9"/>
  <c r="AB122" i="9"/>
  <c r="AA122" i="9"/>
  <c r="Z122" i="9"/>
  <c r="Y122" i="9"/>
  <c r="O122" i="9"/>
  <c r="N122" i="9"/>
  <c r="AE121" i="9"/>
  <c r="AD121" i="9"/>
  <c r="AC121" i="9"/>
  <c r="AB121" i="9"/>
  <c r="AA121" i="9"/>
  <c r="Z121" i="9"/>
  <c r="Y121" i="9"/>
  <c r="O121" i="9"/>
  <c r="N121" i="9"/>
  <c r="AE120" i="9"/>
  <c r="AD120" i="9"/>
  <c r="AC120" i="9"/>
  <c r="AB120" i="9"/>
  <c r="AA120" i="9"/>
  <c r="Z120" i="9"/>
  <c r="Y120" i="9"/>
  <c r="O120" i="9"/>
  <c r="K120" i="9" s="1"/>
  <c r="N120" i="9"/>
  <c r="G120" i="9" s="1"/>
  <c r="AE119" i="9"/>
  <c r="AD119" i="9"/>
  <c r="AC119" i="9"/>
  <c r="AB119" i="9"/>
  <c r="AA119" i="9"/>
  <c r="Z119" i="9"/>
  <c r="Y119" i="9"/>
  <c r="O119" i="9"/>
  <c r="K119" i="9" s="1"/>
  <c r="N119" i="9"/>
  <c r="F119" i="9" s="1"/>
  <c r="AE118" i="9"/>
  <c r="AD118" i="9"/>
  <c r="AC118" i="9"/>
  <c r="AB118" i="9"/>
  <c r="AA118" i="9"/>
  <c r="Z118" i="9"/>
  <c r="Y118" i="9"/>
  <c r="O118" i="9"/>
  <c r="K118" i="9" s="1"/>
  <c r="N118" i="9"/>
  <c r="G118" i="9" s="1"/>
  <c r="AE117" i="9"/>
  <c r="AD117" i="9"/>
  <c r="AC117" i="9"/>
  <c r="AB117" i="9"/>
  <c r="AA117" i="9"/>
  <c r="Z117" i="9"/>
  <c r="Y117" i="9"/>
  <c r="O117" i="9"/>
  <c r="K117" i="9" s="1"/>
  <c r="N117" i="9"/>
  <c r="F117" i="9" s="1"/>
  <c r="AE116" i="9"/>
  <c r="AD116" i="9"/>
  <c r="AC116" i="9"/>
  <c r="AB116" i="9"/>
  <c r="AA116" i="9"/>
  <c r="Z116" i="9"/>
  <c r="Y116" i="9"/>
  <c r="O116" i="9"/>
  <c r="N116" i="9"/>
  <c r="AE115" i="9"/>
  <c r="AD115" i="9"/>
  <c r="AC115" i="9"/>
  <c r="AB115" i="9"/>
  <c r="AA115" i="9"/>
  <c r="Z115" i="9"/>
  <c r="Y115" i="9"/>
  <c r="O115" i="9"/>
  <c r="N115" i="9"/>
  <c r="AE114" i="9"/>
  <c r="AD114" i="9"/>
  <c r="AC114" i="9"/>
  <c r="AB114" i="9"/>
  <c r="AA114" i="9"/>
  <c r="Z114" i="9"/>
  <c r="Y114" i="9"/>
  <c r="O114" i="9"/>
  <c r="N114" i="9"/>
  <c r="F114" i="9" s="1"/>
  <c r="AE113" i="9"/>
  <c r="AD113" i="9"/>
  <c r="AC113" i="9"/>
  <c r="AB113" i="9"/>
  <c r="AA113" i="9"/>
  <c r="Z113" i="9"/>
  <c r="Y113" i="9"/>
  <c r="O113" i="9"/>
  <c r="K113" i="9" s="1"/>
  <c r="N113" i="9"/>
  <c r="F113" i="9" s="1"/>
  <c r="AE112" i="9"/>
  <c r="AD112" i="9"/>
  <c r="AC112" i="9"/>
  <c r="AB112" i="9"/>
  <c r="AA112" i="9"/>
  <c r="Z112" i="9"/>
  <c r="Y112" i="9"/>
  <c r="O112" i="9"/>
  <c r="K112" i="9" s="1"/>
  <c r="N112" i="9"/>
  <c r="F112" i="9" s="1"/>
  <c r="AE111" i="9"/>
  <c r="AD111" i="9"/>
  <c r="AC111" i="9"/>
  <c r="AB111" i="9"/>
  <c r="AA111" i="9"/>
  <c r="Z111" i="9"/>
  <c r="Y111" i="9"/>
  <c r="O111" i="9"/>
  <c r="K111" i="9" s="1"/>
  <c r="N111" i="9"/>
  <c r="G111" i="9" s="1"/>
  <c r="AE110" i="9"/>
  <c r="AD110" i="9"/>
  <c r="AC110" i="9"/>
  <c r="AB110" i="9"/>
  <c r="AA110" i="9"/>
  <c r="Z110" i="9"/>
  <c r="Y110" i="9"/>
  <c r="O110" i="9"/>
  <c r="N110" i="9"/>
  <c r="AE109" i="9"/>
  <c r="AD109" i="9"/>
  <c r="AC109" i="9"/>
  <c r="AB109" i="9"/>
  <c r="AA109" i="9"/>
  <c r="Z109" i="9"/>
  <c r="Y109" i="9"/>
  <c r="O109" i="9"/>
  <c r="N109" i="9"/>
  <c r="AE108" i="9"/>
  <c r="AD108" i="9"/>
  <c r="AC108" i="9"/>
  <c r="AB108" i="9"/>
  <c r="AA108" i="9"/>
  <c r="Z108" i="9"/>
  <c r="Y108" i="9"/>
  <c r="O108" i="9"/>
  <c r="N108" i="9"/>
  <c r="AE107" i="9"/>
  <c r="AD107" i="9"/>
  <c r="AC107" i="9"/>
  <c r="AB107" i="9"/>
  <c r="AA107" i="9"/>
  <c r="Z107" i="9"/>
  <c r="Y107" i="9"/>
  <c r="O107" i="9"/>
  <c r="N107" i="9"/>
  <c r="AE106" i="9"/>
  <c r="AD106" i="9"/>
  <c r="AC106" i="9"/>
  <c r="AB106" i="9"/>
  <c r="AA106" i="9"/>
  <c r="Z106" i="9"/>
  <c r="Y106" i="9"/>
  <c r="O106" i="9"/>
  <c r="N106" i="9"/>
  <c r="K106" i="9"/>
  <c r="G106" i="9"/>
  <c r="F106" i="9"/>
  <c r="AE105" i="9"/>
  <c r="AD105" i="9"/>
  <c r="AC105" i="9"/>
  <c r="AB105" i="9"/>
  <c r="AA105" i="9"/>
  <c r="Z105" i="9"/>
  <c r="Y105" i="9"/>
  <c r="O105" i="9"/>
  <c r="N105" i="9"/>
  <c r="K105" i="9"/>
  <c r="G105" i="9"/>
  <c r="F105" i="9"/>
  <c r="AE104" i="9"/>
  <c r="AD104" i="9"/>
  <c r="AC104" i="9"/>
  <c r="AB104" i="9"/>
  <c r="AA104" i="9"/>
  <c r="Z104" i="9"/>
  <c r="Y104" i="9"/>
  <c r="O104" i="9"/>
  <c r="N104" i="9"/>
  <c r="K104" i="9"/>
  <c r="G104" i="9"/>
  <c r="F104" i="9"/>
  <c r="AE103" i="9"/>
  <c r="AD103" i="9"/>
  <c r="AC103" i="9"/>
  <c r="AB103" i="9"/>
  <c r="AA103" i="9"/>
  <c r="Z103" i="9"/>
  <c r="Y103" i="9"/>
  <c r="O103" i="9"/>
  <c r="N103" i="9"/>
  <c r="K103" i="9"/>
  <c r="G103" i="9"/>
  <c r="F103" i="9"/>
  <c r="AE102" i="9"/>
  <c r="AD102" i="9"/>
  <c r="AC102" i="9"/>
  <c r="AB102" i="9"/>
  <c r="AA102" i="9"/>
  <c r="Z102" i="9"/>
  <c r="Y102" i="9"/>
  <c r="O102" i="9"/>
  <c r="N102" i="9"/>
  <c r="K102" i="9"/>
  <c r="G102" i="9"/>
  <c r="F102" i="9"/>
  <c r="AE101" i="9"/>
  <c r="AD101" i="9"/>
  <c r="AC101" i="9"/>
  <c r="AB101" i="9"/>
  <c r="AA101" i="9"/>
  <c r="Z101" i="9"/>
  <c r="Y101" i="9"/>
  <c r="O101" i="9"/>
  <c r="N101" i="9"/>
  <c r="AE100" i="9"/>
  <c r="AD100" i="9"/>
  <c r="AC100" i="9"/>
  <c r="AB100" i="9"/>
  <c r="AA100" i="9"/>
  <c r="Z100" i="9"/>
  <c r="Y100" i="9"/>
  <c r="O100" i="9"/>
  <c r="N100" i="9"/>
  <c r="K100" i="9"/>
  <c r="G100" i="9"/>
  <c r="F100" i="9"/>
  <c r="AE99" i="9"/>
  <c r="AD99" i="9"/>
  <c r="AC99" i="9"/>
  <c r="AB99" i="9"/>
  <c r="AA99" i="9"/>
  <c r="Z99" i="9"/>
  <c r="Y99" i="9"/>
  <c r="O99" i="9"/>
  <c r="N99" i="9"/>
  <c r="K99" i="9"/>
  <c r="G99" i="9"/>
  <c r="F99" i="9"/>
  <c r="AE98" i="9"/>
  <c r="AD98" i="9"/>
  <c r="AC98" i="9"/>
  <c r="AB98" i="9"/>
  <c r="AA98" i="9"/>
  <c r="Z98" i="9"/>
  <c r="Y98" i="9"/>
  <c r="O98" i="9"/>
  <c r="N98" i="9"/>
  <c r="K98" i="9"/>
  <c r="G98" i="9"/>
  <c r="F98" i="9"/>
  <c r="AE97" i="9"/>
  <c r="AD97" i="9"/>
  <c r="AC97" i="9"/>
  <c r="AB97" i="9"/>
  <c r="AA97" i="9"/>
  <c r="Z97" i="9"/>
  <c r="Y97" i="9"/>
  <c r="O97" i="9"/>
  <c r="N97" i="9"/>
  <c r="K97" i="9"/>
  <c r="G97" i="9"/>
  <c r="F97" i="9"/>
  <c r="AE96" i="9"/>
  <c r="AD96" i="9"/>
  <c r="AC96" i="9"/>
  <c r="AB96" i="9"/>
  <c r="AA96" i="9"/>
  <c r="Z96" i="9"/>
  <c r="Y96" i="9"/>
  <c r="O96" i="9"/>
  <c r="N96" i="9"/>
  <c r="K96" i="9"/>
  <c r="G96" i="9"/>
  <c r="F96" i="9"/>
  <c r="AE95" i="9"/>
  <c r="AD95" i="9"/>
  <c r="AC95" i="9"/>
  <c r="AB95" i="9"/>
  <c r="AA95" i="9"/>
  <c r="Z95" i="9"/>
  <c r="Y95" i="9"/>
  <c r="O95" i="9"/>
  <c r="N95" i="9"/>
  <c r="AE94" i="9"/>
  <c r="AD94" i="9"/>
  <c r="AC94" i="9"/>
  <c r="AB94" i="9"/>
  <c r="AA94" i="9"/>
  <c r="Z94" i="9"/>
  <c r="Y94" i="9"/>
  <c r="O94" i="9"/>
  <c r="N94" i="9"/>
  <c r="AE93" i="9"/>
  <c r="AD93" i="9"/>
  <c r="AC93" i="9"/>
  <c r="AB93" i="9"/>
  <c r="AA93" i="9"/>
  <c r="Z93" i="9"/>
  <c r="Y93" i="9"/>
  <c r="O93" i="9"/>
  <c r="N93" i="9"/>
  <c r="AE92" i="9"/>
  <c r="AD92" i="9"/>
  <c r="AC92" i="9"/>
  <c r="AB92" i="9"/>
  <c r="AA92" i="9"/>
  <c r="Z92" i="9"/>
  <c r="Y92" i="9"/>
  <c r="O92" i="9"/>
  <c r="N92" i="9"/>
  <c r="AE91" i="9"/>
  <c r="AD91" i="9"/>
  <c r="AC91" i="9"/>
  <c r="AB91" i="9"/>
  <c r="AA91" i="9"/>
  <c r="Z91" i="9"/>
  <c r="Y91" i="9"/>
  <c r="O91" i="9"/>
  <c r="N91" i="9"/>
  <c r="K91" i="9"/>
  <c r="G91" i="9"/>
  <c r="F91" i="9"/>
  <c r="AE90" i="9"/>
  <c r="AD90" i="9"/>
  <c r="AC90" i="9"/>
  <c r="AB90" i="9"/>
  <c r="AA90" i="9"/>
  <c r="Z90" i="9"/>
  <c r="Y90" i="9"/>
  <c r="O90" i="9"/>
  <c r="N90" i="9"/>
  <c r="K90" i="9"/>
  <c r="G90" i="9"/>
  <c r="F90" i="9"/>
  <c r="AE89" i="9"/>
  <c r="AD89" i="9"/>
  <c r="AC89" i="9"/>
  <c r="AB89" i="9"/>
  <c r="AA89" i="9"/>
  <c r="Z89" i="9"/>
  <c r="Y89" i="9"/>
  <c r="O89" i="9"/>
  <c r="N89" i="9"/>
  <c r="K89" i="9"/>
  <c r="G89" i="9"/>
  <c r="F89" i="9"/>
  <c r="AE88" i="9"/>
  <c r="AD88" i="9"/>
  <c r="AC88" i="9"/>
  <c r="AB88" i="9"/>
  <c r="AA88" i="9"/>
  <c r="Z88" i="9"/>
  <c r="Y88" i="9"/>
  <c r="O88" i="9"/>
  <c r="N88" i="9"/>
  <c r="K88" i="9"/>
  <c r="G88" i="9"/>
  <c r="F88" i="9"/>
  <c r="AE87" i="9"/>
  <c r="AD87" i="9"/>
  <c r="AC87" i="9"/>
  <c r="AB87" i="9"/>
  <c r="AA87" i="9"/>
  <c r="Z87" i="9"/>
  <c r="Y87" i="9"/>
  <c r="O87" i="9"/>
  <c r="N87" i="9"/>
  <c r="K87" i="9"/>
  <c r="G87" i="9"/>
  <c r="F87" i="9"/>
  <c r="AE86" i="9"/>
  <c r="AD86" i="9"/>
  <c r="AC86" i="9"/>
  <c r="AB86" i="9"/>
  <c r="AA86" i="9"/>
  <c r="Z86" i="9"/>
  <c r="Y86" i="9"/>
  <c r="O86" i="9"/>
  <c r="N86" i="9"/>
  <c r="AE85" i="9"/>
  <c r="AD85" i="9"/>
  <c r="AC85" i="9"/>
  <c r="AB85" i="9"/>
  <c r="AA85" i="9"/>
  <c r="Z85" i="9"/>
  <c r="Y85" i="9"/>
  <c r="O85" i="9"/>
  <c r="K85" i="9" s="1"/>
  <c r="N85" i="9"/>
  <c r="G85" i="9"/>
  <c r="F85" i="9"/>
  <c r="AE84" i="9"/>
  <c r="AD84" i="9"/>
  <c r="AC84" i="9"/>
  <c r="AB84" i="9"/>
  <c r="AA84" i="9"/>
  <c r="Z84" i="9"/>
  <c r="Y84" i="9"/>
  <c r="O84" i="9"/>
  <c r="K84" i="9" s="1"/>
  <c r="N84" i="9"/>
  <c r="G84" i="9"/>
  <c r="F84" i="9"/>
  <c r="AE83" i="9"/>
  <c r="AD83" i="9"/>
  <c r="AC83" i="9"/>
  <c r="AB83" i="9"/>
  <c r="AA83" i="9"/>
  <c r="Z83" i="9"/>
  <c r="Y83" i="9"/>
  <c r="O83" i="9"/>
  <c r="K83" i="9" s="1"/>
  <c r="N83" i="9"/>
  <c r="G83" i="9"/>
  <c r="F83" i="9"/>
  <c r="AE82" i="9"/>
  <c r="AD82" i="9"/>
  <c r="AC82" i="9"/>
  <c r="AB82" i="9"/>
  <c r="AA82" i="9"/>
  <c r="Z82" i="9"/>
  <c r="Y82" i="9"/>
  <c r="O82" i="9"/>
  <c r="K82" i="9" s="1"/>
  <c r="N82" i="9"/>
  <c r="G82" i="9"/>
  <c r="F82" i="9"/>
  <c r="AE81" i="9"/>
  <c r="AD81" i="9"/>
  <c r="AC81" i="9"/>
  <c r="AB81" i="9"/>
  <c r="AA81" i="9"/>
  <c r="Z81" i="9"/>
  <c r="Y81" i="9"/>
  <c r="O81" i="9"/>
  <c r="K81" i="9" s="1"/>
  <c r="N81" i="9"/>
  <c r="G81" i="9"/>
  <c r="F81" i="9"/>
  <c r="AE80" i="9"/>
  <c r="AD80" i="9"/>
  <c r="AC80" i="9"/>
  <c r="AB80" i="9"/>
  <c r="AA80" i="9"/>
  <c r="Z80" i="9"/>
  <c r="Y80" i="9"/>
  <c r="O80" i="9"/>
  <c r="N80" i="9"/>
  <c r="AE79" i="9"/>
  <c r="AD79" i="9"/>
  <c r="AC79" i="9"/>
  <c r="AB79" i="9"/>
  <c r="AA79" i="9"/>
  <c r="Z79" i="9"/>
  <c r="Y79" i="9"/>
  <c r="O79" i="9"/>
  <c r="N79" i="9"/>
  <c r="AE78" i="9"/>
  <c r="AD78" i="9"/>
  <c r="AC78" i="9"/>
  <c r="AB78" i="9"/>
  <c r="AA78" i="9"/>
  <c r="Z78" i="9"/>
  <c r="Y78" i="9"/>
  <c r="O78" i="9"/>
  <c r="N78" i="9"/>
  <c r="AE77" i="9"/>
  <c r="AD77" i="9"/>
  <c r="AC77" i="9"/>
  <c r="AB77" i="9"/>
  <c r="AA77" i="9"/>
  <c r="Z77" i="9"/>
  <c r="Y77" i="9"/>
  <c r="O77" i="9"/>
  <c r="N77" i="9"/>
  <c r="AE76" i="9"/>
  <c r="AD76" i="9"/>
  <c r="AC76" i="9"/>
  <c r="AB76" i="9"/>
  <c r="AA76" i="9"/>
  <c r="Z76" i="9"/>
  <c r="Y76" i="9"/>
  <c r="O76" i="9"/>
  <c r="K76" i="9" s="1"/>
  <c r="N76" i="9"/>
  <c r="G76" i="9"/>
  <c r="F76" i="9"/>
  <c r="AE75" i="9"/>
  <c r="AD75" i="9"/>
  <c r="AC75" i="9"/>
  <c r="AB75" i="9"/>
  <c r="AA75" i="9"/>
  <c r="Z75" i="9"/>
  <c r="Y75" i="9"/>
  <c r="O75" i="9"/>
  <c r="K75" i="9" s="1"/>
  <c r="N75" i="9"/>
  <c r="G75" i="9"/>
  <c r="F75" i="9"/>
  <c r="AE74" i="9"/>
  <c r="AD74" i="9"/>
  <c r="AC74" i="9"/>
  <c r="AB74" i="9"/>
  <c r="AA74" i="9"/>
  <c r="Z74" i="9"/>
  <c r="Y74" i="9"/>
  <c r="O74" i="9"/>
  <c r="K74" i="9" s="1"/>
  <c r="N74" i="9"/>
  <c r="G74" i="9"/>
  <c r="F74" i="9"/>
  <c r="AE73" i="9"/>
  <c r="AD73" i="9"/>
  <c r="AC73" i="9"/>
  <c r="AB73" i="9"/>
  <c r="AA73" i="9"/>
  <c r="Z73" i="9"/>
  <c r="Y73" i="9"/>
  <c r="O73" i="9"/>
  <c r="K73" i="9" s="1"/>
  <c r="N73" i="9"/>
  <c r="G73" i="9"/>
  <c r="F73" i="9"/>
  <c r="AE72" i="9"/>
  <c r="AD72" i="9"/>
  <c r="AC72" i="9"/>
  <c r="AB72" i="9"/>
  <c r="AA72" i="9"/>
  <c r="Z72" i="9"/>
  <c r="Y72" i="9"/>
  <c r="O72" i="9"/>
  <c r="K72" i="9" s="1"/>
  <c r="N72" i="9"/>
  <c r="G72" i="9"/>
  <c r="F72" i="9"/>
  <c r="AE71" i="9"/>
  <c r="AD71" i="9"/>
  <c r="AC71" i="9"/>
  <c r="AB71" i="9"/>
  <c r="AA71" i="9"/>
  <c r="Z71" i="9"/>
  <c r="Y71" i="9"/>
  <c r="O71" i="9"/>
  <c r="N71" i="9"/>
  <c r="AE70" i="9"/>
  <c r="AD70" i="9"/>
  <c r="AC70" i="9"/>
  <c r="AB70" i="9"/>
  <c r="AA70" i="9"/>
  <c r="Z70" i="9"/>
  <c r="Y70" i="9"/>
  <c r="O70" i="9"/>
  <c r="N70" i="9"/>
  <c r="AE69" i="9"/>
  <c r="AD69" i="9"/>
  <c r="AC69" i="9"/>
  <c r="AB69" i="9"/>
  <c r="AA69" i="9"/>
  <c r="Z69" i="9"/>
  <c r="Y69" i="9"/>
  <c r="O69" i="9"/>
  <c r="N69" i="9"/>
  <c r="AE68" i="9"/>
  <c r="AD68" i="9"/>
  <c r="AC68" i="9"/>
  <c r="AB68" i="9"/>
  <c r="AA68" i="9"/>
  <c r="Z68" i="9"/>
  <c r="Y68" i="9"/>
  <c r="O68" i="9"/>
  <c r="N68" i="9"/>
  <c r="AE67" i="9"/>
  <c r="AD67" i="9"/>
  <c r="AC67" i="9"/>
  <c r="AB67" i="9"/>
  <c r="AA67" i="9"/>
  <c r="Z67" i="9"/>
  <c r="Y67" i="9"/>
  <c r="O67" i="9"/>
  <c r="K67" i="9" s="1"/>
  <c r="N67" i="9"/>
  <c r="F67" i="9" s="1"/>
  <c r="G67" i="9"/>
  <c r="AE66" i="9"/>
  <c r="AD66" i="9"/>
  <c r="AC66" i="9"/>
  <c r="AB66" i="9"/>
  <c r="AA66" i="9"/>
  <c r="Z66" i="9"/>
  <c r="Y66" i="9"/>
  <c r="O66" i="9"/>
  <c r="K66" i="9" s="1"/>
  <c r="N66" i="9"/>
  <c r="G66" i="9"/>
  <c r="F66" i="9"/>
  <c r="AE65" i="9"/>
  <c r="AD65" i="9"/>
  <c r="AC65" i="9"/>
  <c r="AB65" i="9"/>
  <c r="AA65" i="9"/>
  <c r="Z65" i="9"/>
  <c r="Y65" i="9"/>
  <c r="O65" i="9"/>
  <c r="K65" i="9" s="1"/>
  <c r="N65" i="9"/>
  <c r="G65" i="9" s="1"/>
  <c r="AE64" i="9"/>
  <c r="AD64" i="9"/>
  <c r="AC64" i="9"/>
  <c r="AB64" i="9"/>
  <c r="AA64" i="9"/>
  <c r="Z64" i="9"/>
  <c r="Y64" i="9"/>
  <c r="O64" i="9"/>
  <c r="K64" i="9" s="1"/>
  <c r="N64" i="9"/>
  <c r="F64" i="9" s="1"/>
  <c r="AE63" i="9"/>
  <c r="AD63" i="9"/>
  <c r="AC63" i="9"/>
  <c r="AB63" i="9"/>
  <c r="AA63" i="9"/>
  <c r="Z63" i="9"/>
  <c r="Y63" i="9"/>
  <c r="O63" i="9"/>
  <c r="K63" i="9" s="1"/>
  <c r="N63" i="9"/>
  <c r="G63" i="9" s="1"/>
  <c r="AE62" i="9"/>
  <c r="AD62" i="9"/>
  <c r="AC62" i="9"/>
  <c r="AB62" i="9"/>
  <c r="AA62" i="9"/>
  <c r="Z62" i="9"/>
  <c r="Y62" i="9"/>
  <c r="O62" i="9"/>
  <c r="N62" i="9"/>
  <c r="AE61" i="9"/>
  <c r="AD61" i="9"/>
  <c r="AC61" i="9"/>
  <c r="AB61" i="9"/>
  <c r="AA61" i="9"/>
  <c r="Z61" i="9"/>
  <c r="Y61" i="9"/>
  <c r="O61" i="9"/>
  <c r="N61" i="9"/>
  <c r="F61" i="9" s="1"/>
  <c r="K61" i="9"/>
  <c r="G61" i="9"/>
  <c r="AE60" i="9"/>
  <c r="AD60" i="9"/>
  <c r="AC60" i="9"/>
  <c r="AB60" i="9"/>
  <c r="AA60" i="9"/>
  <c r="Z60" i="9"/>
  <c r="Y60" i="9"/>
  <c r="O60" i="9"/>
  <c r="N60" i="9"/>
  <c r="F60" i="9" s="1"/>
  <c r="K60" i="9"/>
  <c r="G60" i="9"/>
  <c r="AE59" i="9"/>
  <c r="AD59" i="9"/>
  <c r="AC59" i="9"/>
  <c r="AB59" i="9"/>
  <c r="AA59" i="9"/>
  <c r="Z59" i="9"/>
  <c r="Y59" i="9"/>
  <c r="O59" i="9"/>
  <c r="N59" i="9"/>
  <c r="F59" i="9" s="1"/>
  <c r="K59" i="9"/>
  <c r="AE58" i="9"/>
  <c r="AD58" i="9"/>
  <c r="AC58" i="9"/>
  <c r="AB58" i="9"/>
  <c r="AA58" i="9"/>
  <c r="Z58" i="9"/>
  <c r="Y58" i="9"/>
  <c r="O58" i="9"/>
  <c r="K58" i="9" s="1"/>
  <c r="N58" i="9"/>
  <c r="F58" i="9" s="1"/>
  <c r="AE57" i="9"/>
  <c r="AD57" i="9"/>
  <c r="AC57" i="9"/>
  <c r="AB57" i="9"/>
  <c r="AA57" i="9"/>
  <c r="Z57" i="9"/>
  <c r="Y57" i="9"/>
  <c r="O57" i="9"/>
  <c r="K57" i="9" s="1"/>
  <c r="N57" i="9"/>
  <c r="F57" i="9" s="1"/>
  <c r="AE56" i="9"/>
  <c r="AD56" i="9"/>
  <c r="AC56" i="9"/>
  <c r="AB56" i="9"/>
  <c r="AA56" i="9"/>
  <c r="Z56" i="9"/>
  <c r="Y56" i="9"/>
  <c r="O56" i="9"/>
  <c r="N56" i="9"/>
  <c r="AE55" i="9"/>
  <c r="AD55" i="9"/>
  <c r="AC55" i="9"/>
  <c r="AB55" i="9"/>
  <c r="AA55" i="9"/>
  <c r="Z55" i="9"/>
  <c r="Y55" i="9"/>
  <c r="O55" i="9"/>
  <c r="N55" i="9"/>
  <c r="K55" i="9"/>
  <c r="G55" i="9"/>
  <c r="F55" i="9"/>
  <c r="AE54" i="9"/>
  <c r="AD54" i="9"/>
  <c r="AC54" i="9"/>
  <c r="AB54" i="9"/>
  <c r="AA54" i="9"/>
  <c r="Z54" i="9"/>
  <c r="Y54" i="9"/>
  <c r="O54" i="9"/>
  <c r="N54" i="9"/>
  <c r="K54" i="9"/>
  <c r="G54" i="9"/>
  <c r="F54" i="9"/>
  <c r="AE53" i="9"/>
  <c r="AD53" i="9"/>
  <c r="AC53" i="9"/>
  <c r="AB53" i="9"/>
  <c r="AA53" i="9"/>
  <c r="Z53" i="9"/>
  <c r="Y53" i="9"/>
  <c r="O53" i="9"/>
  <c r="N53" i="9"/>
  <c r="K53" i="9"/>
  <c r="G53" i="9"/>
  <c r="F53" i="9"/>
  <c r="AE52" i="9"/>
  <c r="AD52" i="9"/>
  <c r="AC52" i="9"/>
  <c r="AB52" i="9"/>
  <c r="AA52" i="9"/>
  <c r="Z52" i="9"/>
  <c r="Y52" i="9"/>
  <c r="O52" i="9"/>
  <c r="K52" i="9" s="1"/>
  <c r="N52" i="9"/>
  <c r="F52" i="9" s="1"/>
  <c r="G52" i="9"/>
  <c r="AE51" i="9"/>
  <c r="AD51" i="9"/>
  <c r="AC51" i="9"/>
  <c r="AB51" i="9"/>
  <c r="AA51" i="9"/>
  <c r="Z51" i="9"/>
  <c r="Y51" i="9"/>
  <c r="O51" i="9"/>
  <c r="N51" i="9"/>
  <c r="G51" i="9" s="1"/>
  <c r="K51" i="9"/>
  <c r="AE50" i="9"/>
  <c r="AD50" i="9"/>
  <c r="AC50" i="9"/>
  <c r="AB50" i="9"/>
  <c r="AA50" i="9"/>
  <c r="Z50" i="9"/>
  <c r="Y50" i="9"/>
  <c r="O50" i="9"/>
  <c r="N50" i="9"/>
  <c r="AE49" i="9"/>
  <c r="AD49" i="9"/>
  <c r="AC49" i="9"/>
  <c r="AB49" i="9"/>
  <c r="AA49" i="9"/>
  <c r="Z49" i="9"/>
  <c r="Y49" i="9"/>
  <c r="O49" i="9"/>
  <c r="N49" i="9"/>
  <c r="AE48" i="9"/>
  <c r="AD48" i="9"/>
  <c r="AC48" i="9"/>
  <c r="AB48" i="9"/>
  <c r="AA48" i="9"/>
  <c r="Z48" i="9"/>
  <c r="Y48" i="9"/>
  <c r="O48" i="9"/>
  <c r="N48" i="9"/>
  <c r="AE47" i="9"/>
  <c r="AD47" i="9"/>
  <c r="AC47" i="9"/>
  <c r="AB47" i="9"/>
  <c r="AA47" i="9"/>
  <c r="Z47" i="9"/>
  <c r="Y47" i="9"/>
  <c r="O47" i="9"/>
  <c r="N47" i="9"/>
  <c r="AE46" i="9"/>
  <c r="AD46" i="9"/>
  <c r="AC46" i="9"/>
  <c r="AB46" i="9"/>
  <c r="AA46" i="9"/>
  <c r="Z46" i="9"/>
  <c r="Y46" i="9"/>
  <c r="O46" i="9"/>
  <c r="K46" i="9" s="1"/>
  <c r="N46" i="9"/>
  <c r="F46" i="9" s="1"/>
  <c r="AE45" i="9"/>
  <c r="AD45" i="9"/>
  <c r="AC45" i="9"/>
  <c r="AB45" i="9"/>
  <c r="AA45" i="9"/>
  <c r="Z45" i="9"/>
  <c r="Y45" i="9"/>
  <c r="O45" i="9"/>
  <c r="N45" i="9"/>
  <c r="K45" i="9"/>
  <c r="G45" i="9"/>
  <c r="F45" i="9"/>
  <c r="AE44" i="9"/>
  <c r="AD44" i="9"/>
  <c r="AC44" i="9"/>
  <c r="AB44" i="9"/>
  <c r="AA44" i="9"/>
  <c r="Z44" i="9"/>
  <c r="Y44" i="9"/>
  <c r="O44" i="9"/>
  <c r="K44" i="9" s="1"/>
  <c r="N44" i="9"/>
  <c r="G44" i="9"/>
  <c r="F44" i="9"/>
  <c r="AE43" i="9"/>
  <c r="AD43" i="9"/>
  <c r="AC43" i="9"/>
  <c r="AB43" i="9"/>
  <c r="AA43" i="9"/>
  <c r="Z43" i="9"/>
  <c r="Y43" i="9"/>
  <c r="O43" i="9"/>
  <c r="N43" i="9"/>
  <c r="K43" i="9"/>
  <c r="G43" i="9"/>
  <c r="F43" i="9"/>
  <c r="AE42" i="9"/>
  <c r="AD42" i="9"/>
  <c r="AC42" i="9"/>
  <c r="AB42" i="9"/>
  <c r="AA42" i="9"/>
  <c r="Z42" i="9"/>
  <c r="Y42" i="9"/>
  <c r="O42" i="9"/>
  <c r="N42" i="9"/>
  <c r="K42" i="9"/>
  <c r="G42" i="9"/>
  <c r="F42" i="9"/>
  <c r="AE41" i="9"/>
  <c r="AD41" i="9"/>
  <c r="AC41" i="9"/>
  <c r="AB41" i="9"/>
  <c r="AA41" i="9"/>
  <c r="Z41" i="9"/>
  <c r="Y41" i="9"/>
  <c r="O41" i="9"/>
  <c r="N41" i="9"/>
  <c r="AE40" i="9"/>
  <c r="AD40" i="9"/>
  <c r="AC40" i="9"/>
  <c r="AB40" i="9"/>
  <c r="AA40" i="9"/>
  <c r="Z40" i="9"/>
  <c r="Y40" i="9"/>
  <c r="O40" i="9"/>
  <c r="N40" i="9"/>
  <c r="K40" i="9"/>
  <c r="G40" i="9"/>
  <c r="F40" i="9"/>
  <c r="AE39" i="9"/>
  <c r="AD39" i="9"/>
  <c r="AC39" i="9"/>
  <c r="AB39" i="9"/>
  <c r="AA39" i="9"/>
  <c r="Z39" i="9"/>
  <c r="Y39" i="9"/>
  <c r="O39" i="9"/>
  <c r="K39" i="9" s="1"/>
  <c r="N39" i="9"/>
  <c r="G39" i="9" s="1"/>
  <c r="AE38" i="9"/>
  <c r="AD38" i="9"/>
  <c r="AC38" i="9"/>
  <c r="AB38" i="9"/>
  <c r="AA38" i="9"/>
  <c r="Z38" i="9"/>
  <c r="Y38" i="9"/>
  <c r="O38" i="9"/>
  <c r="K38" i="9" s="1"/>
  <c r="N38" i="9"/>
  <c r="G38" i="9" s="1"/>
  <c r="AE37" i="9"/>
  <c r="AD37" i="9"/>
  <c r="AC37" i="9"/>
  <c r="AB37" i="9"/>
  <c r="AA37" i="9"/>
  <c r="Z37" i="9"/>
  <c r="Y37" i="9"/>
  <c r="O37" i="9"/>
  <c r="K37" i="9" s="1"/>
  <c r="N37" i="9"/>
  <c r="F37" i="9" s="1"/>
  <c r="AE36" i="9"/>
  <c r="AD36" i="9"/>
  <c r="AC36" i="9"/>
  <c r="AB36" i="9"/>
  <c r="AA36" i="9"/>
  <c r="Z36" i="9"/>
  <c r="Y36" i="9"/>
  <c r="O36" i="9"/>
  <c r="K36" i="9" s="1"/>
  <c r="N36" i="9"/>
  <c r="F36" i="9" s="1"/>
  <c r="AE35" i="9"/>
  <c r="AD35" i="9"/>
  <c r="AC35" i="9"/>
  <c r="AB35" i="9"/>
  <c r="AA35" i="9"/>
  <c r="Z35" i="9"/>
  <c r="Y35" i="9"/>
  <c r="O35" i="9"/>
  <c r="N35" i="9"/>
  <c r="AE34" i="9"/>
  <c r="AD34" i="9"/>
  <c r="AC34" i="9"/>
  <c r="AB34" i="9"/>
  <c r="AA34" i="9"/>
  <c r="Z34" i="9"/>
  <c r="Y34" i="9"/>
  <c r="O34" i="9"/>
  <c r="K34" i="9" s="1"/>
  <c r="N34" i="9"/>
  <c r="G34" i="9"/>
  <c r="F34" i="9"/>
  <c r="AE33" i="9"/>
  <c r="AD33" i="9"/>
  <c r="AC33" i="9"/>
  <c r="AB33" i="9"/>
  <c r="AA33" i="9"/>
  <c r="Z33" i="9"/>
  <c r="Y33" i="9"/>
  <c r="O33" i="9"/>
  <c r="K33" i="9" s="1"/>
  <c r="N33" i="9"/>
  <c r="G33" i="9"/>
  <c r="F33" i="9"/>
  <c r="AE32" i="9"/>
  <c r="AD32" i="9"/>
  <c r="AC32" i="9"/>
  <c r="AB32" i="9"/>
  <c r="AA32" i="9"/>
  <c r="Z32" i="9"/>
  <c r="Y32" i="9"/>
  <c r="O32" i="9"/>
  <c r="K32" i="9" s="1"/>
  <c r="N32" i="9"/>
  <c r="G32" i="9"/>
  <c r="F32" i="9"/>
  <c r="AE31" i="9"/>
  <c r="AD31" i="9"/>
  <c r="AC31" i="9"/>
  <c r="AB31" i="9"/>
  <c r="AA31" i="9"/>
  <c r="Z31" i="9"/>
  <c r="Y31" i="9"/>
  <c r="O31" i="9"/>
  <c r="K31" i="9" s="1"/>
  <c r="N31" i="9"/>
  <c r="F31" i="9" s="1"/>
  <c r="AE30" i="9"/>
  <c r="AD30" i="9"/>
  <c r="AC30" i="9"/>
  <c r="AB30" i="9"/>
  <c r="AA30" i="9"/>
  <c r="Z30" i="9"/>
  <c r="Y30" i="9"/>
  <c r="O30" i="9"/>
  <c r="K30" i="9" s="1"/>
  <c r="N30" i="9"/>
  <c r="F30" i="9" s="1"/>
  <c r="AE29" i="9"/>
  <c r="AD29" i="9"/>
  <c r="AC29" i="9"/>
  <c r="AB29" i="9"/>
  <c r="AA29" i="9"/>
  <c r="Z29" i="9"/>
  <c r="Y29" i="9"/>
  <c r="O29" i="9"/>
  <c r="N29" i="9"/>
  <c r="AE28" i="9"/>
  <c r="AD28" i="9"/>
  <c r="AC28" i="9"/>
  <c r="AB28" i="9"/>
  <c r="AA28" i="9"/>
  <c r="Z28" i="9"/>
  <c r="Y28" i="9"/>
  <c r="O28" i="9"/>
  <c r="N28" i="9"/>
  <c r="AE27" i="9"/>
  <c r="AD27" i="9"/>
  <c r="AC27" i="9"/>
  <c r="AB27" i="9"/>
  <c r="AA27" i="9"/>
  <c r="Z27" i="9"/>
  <c r="Y27" i="9"/>
  <c r="O27" i="9"/>
  <c r="N27" i="9"/>
  <c r="AE26" i="9"/>
  <c r="AD26" i="9"/>
  <c r="AC26" i="9"/>
  <c r="AB26" i="9"/>
  <c r="AA26" i="9"/>
  <c r="Z26" i="9"/>
  <c r="Y26" i="9"/>
  <c r="O26" i="9"/>
  <c r="N26" i="9"/>
  <c r="AE25" i="9"/>
  <c r="AD25" i="9"/>
  <c r="AC25" i="9"/>
  <c r="AB25" i="9"/>
  <c r="AA25" i="9"/>
  <c r="Z25" i="9"/>
  <c r="Y25" i="9"/>
  <c r="O25" i="9"/>
  <c r="K25" i="9" s="1"/>
  <c r="N25" i="9"/>
  <c r="G25" i="9"/>
  <c r="F25" i="9"/>
  <c r="AE24" i="9"/>
  <c r="AD24" i="9"/>
  <c r="AC24" i="9"/>
  <c r="AB24" i="9"/>
  <c r="AA24" i="9"/>
  <c r="Z24" i="9"/>
  <c r="Y24" i="9"/>
  <c r="O24" i="9"/>
  <c r="K24" i="9" s="1"/>
  <c r="N24" i="9"/>
  <c r="G24" i="9"/>
  <c r="F24" i="9"/>
  <c r="AE23" i="9"/>
  <c r="AD23" i="9"/>
  <c r="AC23" i="9"/>
  <c r="AB23" i="9"/>
  <c r="AA23" i="9"/>
  <c r="Z23" i="9"/>
  <c r="Y23" i="9"/>
  <c r="O23" i="9"/>
  <c r="K23" i="9" s="1"/>
  <c r="N23" i="9"/>
  <c r="G23" i="9"/>
  <c r="F23" i="9"/>
  <c r="AE22" i="9"/>
  <c r="AD22" i="9"/>
  <c r="AC22" i="9"/>
  <c r="AB22" i="9"/>
  <c r="AA22" i="9"/>
  <c r="Z22" i="9"/>
  <c r="Y22" i="9"/>
  <c r="O22" i="9"/>
  <c r="K22" i="9" s="1"/>
  <c r="N22" i="9"/>
  <c r="G22" i="9"/>
  <c r="F22" i="9"/>
  <c r="AE21" i="9"/>
  <c r="AD21" i="9"/>
  <c r="AC21" i="9"/>
  <c r="AB21" i="9"/>
  <c r="AA21" i="9"/>
  <c r="Z21" i="9"/>
  <c r="Y21" i="9"/>
  <c r="O21" i="9"/>
  <c r="K21" i="9" s="1"/>
  <c r="N21" i="9"/>
  <c r="G21" i="9"/>
  <c r="F21" i="9"/>
  <c r="AE20" i="9"/>
  <c r="AD20" i="9"/>
  <c r="AC20" i="9"/>
  <c r="AB20" i="9"/>
  <c r="AA20" i="9"/>
  <c r="Z20" i="9"/>
  <c r="Y20" i="9"/>
  <c r="O20" i="9"/>
  <c r="N20" i="9"/>
  <c r="AE19" i="9"/>
  <c r="AD19" i="9"/>
  <c r="AC19" i="9"/>
  <c r="AB19" i="9"/>
  <c r="AA19" i="9"/>
  <c r="Z19" i="9"/>
  <c r="Y19" i="9"/>
  <c r="O19" i="9"/>
  <c r="N19" i="9"/>
  <c r="AE18" i="9"/>
  <c r="AD18" i="9"/>
  <c r="AC18" i="9"/>
  <c r="AB18" i="9"/>
  <c r="AA18" i="9"/>
  <c r="Z18" i="9"/>
  <c r="Y18" i="9"/>
  <c r="O18" i="9"/>
  <c r="N18" i="9"/>
  <c r="AE17" i="9"/>
  <c r="AD17" i="9"/>
  <c r="AC17" i="9"/>
  <c r="AB17" i="9"/>
  <c r="AA17" i="9"/>
  <c r="Z17" i="9"/>
  <c r="Y17" i="9"/>
  <c r="O17" i="9"/>
  <c r="N17" i="9"/>
  <c r="AE16" i="9"/>
  <c r="AD16" i="9"/>
  <c r="AC16" i="9"/>
  <c r="AB16" i="9"/>
  <c r="AA16" i="9"/>
  <c r="Z16" i="9"/>
  <c r="Y16" i="9"/>
  <c r="AE15" i="9"/>
  <c r="AD15" i="9"/>
  <c r="AC15" i="9"/>
  <c r="AB15" i="9"/>
  <c r="AA15" i="9"/>
  <c r="Z15" i="9"/>
  <c r="Y15" i="9"/>
  <c r="O15" i="9"/>
  <c r="N15" i="9"/>
  <c r="AE14" i="9"/>
  <c r="AD14" i="9"/>
  <c r="AC14" i="9"/>
  <c r="AB14" i="9"/>
  <c r="AA14" i="9"/>
  <c r="Z14" i="9"/>
  <c r="Y14" i="9"/>
  <c r="O14" i="9"/>
  <c r="N14" i="9"/>
  <c r="K14" i="9"/>
  <c r="G14" i="9"/>
  <c r="F14" i="9"/>
  <c r="AE13" i="9"/>
  <c r="AD13" i="9"/>
  <c r="AC13" i="9"/>
  <c r="AB13" i="9"/>
  <c r="AA13" i="9"/>
  <c r="Z13" i="9"/>
  <c r="Y13" i="9"/>
  <c r="O13" i="9"/>
  <c r="N13" i="9"/>
  <c r="K13" i="9"/>
  <c r="G13" i="9"/>
  <c r="F13" i="9"/>
  <c r="AE12" i="9"/>
  <c r="AD12" i="9"/>
  <c r="AC12" i="9"/>
  <c r="AB12" i="9"/>
  <c r="AA12" i="9"/>
  <c r="Z12" i="9"/>
  <c r="Y12" i="9"/>
  <c r="O12" i="9"/>
  <c r="N12" i="9"/>
  <c r="AE11" i="9"/>
  <c r="AD11" i="9"/>
  <c r="AC11" i="9"/>
  <c r="AB11" i="9"/>
  <c r="AA11" i="9"/>
  <c r="Z11" i="9"/>
  <c r="Y11" i="9"/>
  <c r="O11" i="9"/>
  <c r="N11" i="9"/>
  <c r="K11" i="9"/>
  <c r="G11" i="9"/>
  <c r="F11" i="9"/>
  <c r="AE10" i="9"/>
  <c r="AD10" i="9"/>
  <c r="AC10" i="9"/>
  <c r="AB10" i="9"/>
  <c r="AA10" i="9"/>
  <c r="Z10" i="9"/>
  <c r="Y10" i="9"/>
  <c r="O10" i="9"/>
  <c r="N10" i="9"/>
  <c r="K10" i="9"/>
  <c r="G10" i="9"/>
  <c r="F10" i="9"/>
  <c r="AE9" i="9"/>
  <c r="AD9" i="9"/>
  <c r="AC9" i="9"/>
  <c r="AB9" i="9"/>
  <c r="AA9" i="9"/>
  <c r="Z9" i="9"/>
  <c r="Y9" i="9"/>
  <c r="O9" i="9"/>
  <c r="N9" i="9"/>
  <c r="K9" i="9"/>
  <c r="G9" i="9"/>
  <c r="F9" i="9"/>
  <c r="AE8" i="9"/>
  <c r="AD8" i="9"/>
  <c r="AC8" i="9"/>
  <c r="AB8" i="9"/>
  <c r="AA8" i="9"/>
  <c r="Z8" i="9"/>
  <c r="Y8" i="9"/>
  <c r="O8" i="9"/>
  <c r="N8" i="9"/>
  <c r="AE7" i="9"/>
  <c r="AD7" i="9"/>
  <c r="AC7" i="9"/>
  <c r="AB7" i="9"/>
  <c r="AA7" i="9"/>
  <c r="Z7" i="9"/>
  <c r="Y7" i="9"/>
  <c r="O7" i="9"/>
  <c r="N7" i="9"/>
  <c r="AE6" i="9"/>
  <c r="AD6" i="9"/>
  <c r="AC6" i="9"/>
  <c r="AB6" i="9"/>
  <c r="AA6" i="9"/>
  <c r="Z6" i="9"/>
  <c r="Y6" i="9"/>
  <c r="O6" i="9"/>
  <c r="N6" i="9"/>
  <c r="AE5" i="9"/>
  <c r="AD5" i="9"/>
  <c r="AC5" i="9"/>
  <c r="AB5" i="9"/>
  <c r="AA5" i="9"/>
  <c r="Z5" i="9"/>
  <c r="Y5" i="9"/>
  <c r="O5" i="9"/>
  <c r="N5" i="9"/>
  <c r="AE4" i="9"/>
  <c r="AD4" i="9"/>
  <c r="AC4" i="9"/>
  <c r="AB4" i="9"/>
  <c r="AA4" i="9"/>
  <c r="Z4" i="9"/>
  <c r="Y4" i="9"/>
  <c r="O4" i="9"/>
  <c r="N4" i="9"/>
  <c r="AE3" i="9"/>
  <c r="AD3" i="9"/>
  <c r="AC3" i="9"/>
  <c r="AB3" i="9"/>
  <c r="AA3" i="9"/>
  <c r="Z3" i="9"/>
  <c r="Y3" i="9"/>
  <c r="AE2" i="9"/>
  <c r="AD2" i="9"/>
  <c r="AC2" i="9"/>
  <c r="AB2" i="9"/>
  <c r="AA2" i="9"/>
  <c r="Z2" i="9"/>
  <c r="Y2" i="9"/>
  <c r="O2" i="9"/>
  <c r="N2" i="9"/>
  <c r="AE17" i="2"/>
  <c r="AD17" i="2"/>
  <c r="AC17" i="2"/>
  <c r="AB17" i="2"/>
  <c r="AA17" i="2"/>
  <c r="Z17" i="2"/>
  <c r="Y17" i="2"/>
  <c r="O17" i="2"/>
  <c r="N17" i="2"/>
  <c r="AE16" i="2"/>
  <c r="AD16" i="2"/>
  <c r="AC16" i="2"/>
  <c r="AB16" i="2"/>
  <c r="AA16" i="2"/>
  <c r="Z16" i="2"/>
  <c r="Y16" i="2"/>
  <c r="AE128" i="2"/>
  <c r="AE129" i="2"/>
  <c r="AE130" i="2"/>
  <c r="AE131" i="2"/>
  <c r="AE132" i="2"/>
  <c r="AE133" i="2"/>
  <c r="AE134" i="2"/>
  <c r="AE135" i="2"/>
  <c r="AE136" i="2"/>
  <c r="AE111" i="2"/>
  <c r="AE112" i="2"/>
  <c r="AE113" i="2"/>
  <c r="AE114" i="2"/>
  <c r="AE115" i="2"/>
  <c r="AE116" i="2"/>
  <c r="AE117" i="2"/>
  <c r="AE118" i="2"/>
  <c r="AE119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41" i="2"/>
  <c r="AE42" i="2"/>
  <c r="AE43" i="2"/>
  <c r="AE44" i="2"/>
  <c r="AE45" i="2"/>
  <c r="AE46" i="2"/>
  <c r="AE47" i="2"/>
  <c r="AE35" i="2"/>
  <c r="AE36" i="2"/>
  <c r="AE37" i="2"/>
  <c r="AE38" i="2"/>
  <c r="AE39" i="2"/>
  <c r="AE40" i="2"/>
  <c r="F51" i="9" l="1"/>
  <c r="G119" i="9"/>
  <c r="G117" i="9"/>
  <c r="F120" i="9"/>
  <c r="G113" i="9"/>
  <c r="G114" i="9"/>
  <c r="G112" i="9"/>
  <c r="G59" i="9"/>
  <c r="F65" i="9"/>
  <c r="G64" i="9"/>
  <c r="G58" i="9"/>
  <c r="G57" i="9"/>
  <c r="F38" i="9"/>
  <c r="F39" i="9"/>
  <c r="F63" i="9"/>
  <c r="G46" i="9"/>
  <c r="G36" i="9"/>
  <c r="G30" i="9"/>
  <c r="G31" i="9"/>
  <c r="G37" i="9"/>
  <c r="F118" i="9"/>
  <c r="F111" i="9"/>
  <c r="AE164" i="2"/>
  <c r="AD164" i="2"/>
  <c r="AC164" i="2"/>
  <c r="AB164" i="2"/>
  <c r="AA164" i="2"/>
  <c r="Z164" i="2"/>
  <c r="Y164" i="2"/>
  <c r="O164" i="2"/>
  <c r="N164" i="2"/>
  <c r="AE163" i="2"/>
  <c r="AD163" i="2"/>
  <c r="AC163" i="2"/>
  <c r="AB163" i="2"/>
  <c r="AA163" i="2"/>
  <c r="Z163" i="2"/>
  <c r="Y163" i="2"/>
  <c r="O163" i="2"/>
  <c r="N163" i="2"/>
  <c r="K163" i="2"/>
  <c r="G163" i="2"/>
  <c r="F163" i="2"/>
  <c r="AE162" i="2"/>
  <c r="AD162" i="2"/>
  <c r="AC162" i="2"/>
  <c r="AB162" i="2"/>
  <c r="AA162" i="2"/>
  <c r="Z162" i="2"/>
  <c r="Y162" i="2"/>
  <c r="O162" i="2"/>
  <c r="N162" i="2"/>
  <c r="AE161" i="2"/>
  <c r="AD161" i="2"/>
  <c r="AC161" i="2"/>
  <c r="AB161" i="2"/>
  <c r="AA161" i="2"/>
  <c r="Z161" i="2"/>
  <c r="Y161" i="2"/>
  <c r="O161" i="2"/>
  <c r="N161" i="2"/>
  <c r="G161" i="2" s="1"/>
  <c r="K161" i="2"/>
  <c r="AE160" i="2"/>
  <c r="AD160" i="2"/>
  <c r="AC160" i="2"/>
  <c r="AB160" i="2"/>
  <c r="AA160" i="2"/>
  <c r="Z160" i="2"/>
  <c r="Y160" i="2"/>
  <c r="O160" i="2"/>
  <c r="N160" i="2"/>
  <c r="G160" i="2" s="1"/>
  <c r="K160" i="2"/>
  <c r="AE159" i="2"/>
  <c r="AD159" i="2"/>
  <c r="AC159" i="2"/>
  <c r="AB159" i="2"/>
  <c r="AA159" i="2"/>
  <c r="Z159" i="2"/>
  <c r="Y159" i="2"/>
  <c r="O159" i="2"/>
  <c r="N159" i="2"/>
  <c r="G159" i="2" s="1"/>
  <c r="K159" i="2"/>
  <c r="AE158" i="2"/>
  <c r="AD158" i="2"/>
  <c r="AC158" i="2"/>
  <c r="AB158" i="2"/>
  <c r="AA158" i="2"/>
  <c r="Z158" i="2"/>
  <c r="Y158" i="2"/>
  <c r="O158" i="2"/>
  <c r="N158" i="2"/>
  <c r="AE157" i="2"/>
  <c r="AD157" i="2"/>
  <c r="AC157" i="2"/>
  <c r="AB157" i="2"/>
  <c r="AA157" i="2"/>
  <c r="Z157" i="2"/>
  <c r="Y157" i="2"/>
  <c r="O157" i="2"/>
  <c r="N157" i="2"/>
  <c r="AE156" i="2"/>
  <c r="AD156" i="2"/>
  <c r="AC156" i="2"/>
  <c r="AB156" i="2"/>
  <c r="AA156" i="2"/>
  <c r="Z156" i="2"/>
  <c r="Y156" i="2"/>
  <c r="O156" i="2"/>
  <c r="N156" i="2"/>
  <c r="N165" i="2"/>
  <c r="O165" i="2"/>
  <c r="Y165" i="2"/>
  <c r="Z165" i="2"/>
  <c r="AA165" i="2"/>
  <c r="AB165" i="2"/>
  <c r="AC165" i="2"/>
  <c r="AD165" i="2"/>
  <c r="AE165" i="2"/>
  <c r="N166" i="2"/>
  <c r="O166" i="2"/>
  <c r="Y166" i="2"/>
  <c r="Z166" i="2"/>
  <c r="AA166" i="2"/>
  <c r="AB166" i="2"/>
  <c r="AC166" i="2"/>
  <c r="AD166" i="2"/>
  <c r="AE166" i="2"/>
  <c r="Y167" i="2"/>
  <c r="Z167" i="2"/>
  <c r="AA167" i="2"/>
  <c r="AB167" i="2"/>
  <c r="AC167" i="2"/>
  <c r="AD167" i="2"/>
  <c r="AE167" i="2"/>
  <c r="N168" i="2"/>
  <c r="O168" i="2"/>
  <c r="Y168" i="2"/>
  <c r="Z168" i="2"/>
  <c r="AA168" i="2"/>
  <c r="AB168" i="2"/>
  <c r="AC168" i="2"/>
  <c r="AD168" i="2"/>
  <c r="AE168" i="2"/>
  <c r="AE155" i="2"/>
  <c r="AD155" i="2"/>
  <c r="AC155" i="2"/>
  <c r="AB155" i="2"/>
  <c r="AA155" i="2"/>
  <c r="Z155" i="2"/>
  <c r="Y155" i="2"/>
  <c r="O155" i="2"/>
  <c r="N155" i="2"/>
  <c r="AE154" i="2"/>
  <c r="AD154" i="2"/>
  <c r="AC154" i="2"/>
  <c r="AB154" i="2"/>
  <c r="AA154" i="2"/>
  <c r="Z154" i="2"/>
  <c r="Y154" i="2"/>
  <c r="O154" i="2"/>
  <c r="N154" i="2"/>
  <c r="K154" i="2"/>
  <c r="G154" i="2"/>
  <c r="F154" i="2"/>
  <c r="AE153" i="2"/>
  <c r="AD153" i="2"/>
  <c r="AC153" i="2"/>
  <c r="AB153" i="2"/>
  <c r="AA153" i="2"/>
  <c r="Z153" i="2"/>
  <c r="Y153" i="2"/>
  <c r="O153" i="2"/>
  <c r="N153" i="2"/>
  <c r="K153" i="2"/>
  <c r="G153" i="2"/>
  <c r="F153" i="2"/>
  <c r="AE152" i="2"/>
  <c r="AD152" i="2"/>
  <c r="AC152" i="2"/>
  <c r="AB152" i="2"/>
  <c r="AA152" i="2"/>
  <c r="Z152" i="2"/>
  <c r="Y152" i="2"/>
  <c r="O152" i="2"/>
  <c r="K152" i="2" s="1"/>
  <c r="N152" i="2"/>
  <c r="F152" i="2" s="1"/>
  <c r="G152" i="2"/>
  <c r="AE151" i="2"/>
  <c r="AD151" i="2"/>
  <c r="AC151" i="2"/>
  <c r="AB151" i="2"/>
  <c r="AA151" i="2"/>
  <c r="Z151" i="2"/>
  <c r="Y151" i="2"/>
  <c r="O151" i="2"/>
  <c r="N151" i="2"/>
  <c r="F151" i="2" s="1"/>
  <c r="K151" i="2"/>
  <c r="G151" i="2"/>
  <c r="AE150" i="2"/>
  <c r="AD150" i="2"/>
  <c r="AC150" i="2"/>
  <c r="AB150" i="2"/>
  <c r="AA150" i="2"/>
  <c r="Z150" i="2"/>
  <c r="Y150" i="2"/>
  <c r="O150" i="2"/>
  <c r="N150" i="2"/>
  <c r="F150" i="2" s="1"/>
  <c r="K150" i="2"/>
  <c r="G150" i="2"/>
  <c r="AE149" i="2"/>
  <c r="AD149" i="2"/>
  <c r="AC149" i="2"/>
  <c r="AB149" i="2"/>
  <c r="AA149" i="2"/>
  <c r="Z149" i="2"/>
  <c r="Y149" i="2"/>
  <c r="O149" i="2"/>
  <c r="N149" i="2"/>
  <c r="AE148" i="2"/>
  <c r="AD148" i="2"/>
  <c r="AC148" i="2"/>
  <c r="AB148" i="2"/>
  <c r="AA148" i="2"/>
  <c r="Z148" i="2"/>
  <c r="Y148" i="2"/>
  <c r="O148" i="2"/>
  <c r="N148" i="2"/>
  <c r="AE147" i="2"/>
  <c r="AD147" i="2"/>
  <c r="AC147" i="2"/>
  <c r="AB147" i="2"/>
  <c r="AA147" i="2"/>
  <c r="Z147" i="2"/>
  <c r="Y147" i="2"/>
  <c r="O147" i="2"/>
  <c r="N147" i="2"/>
  <c r="AE145" i="2"/>
  <c r="AD145" i="2"/>
  <c r="AC145" i="2"/>
  <c r="AB145" i="2"/>
  <c r="AA145" i="2"/>
  <c r="Z145" i="2"/>
  <c r="Y145" i="2"/>
  <c r="O145" i="2"/>
  <c r="N145" i="2"/>
  <c r="K145" i="2"/>
  <c r="G145" i="2"/>
  <c r="F145" i="2"/>
  <c r="AE144" i="2"/>
  <c r="AD144" i="2"/>
  <c r="AC144" i="2"/>
  <c r="AB144" i="2"/>
  <c r="AA144" i="2"/>
  <c r="Z144" i="2"/>
  <c r="Y144" i="2"/>
  <c r="O144" i="2"/>
  <c r="K144" i="2" s="1"/>
  <c r="N144" i="2"/>
  <c r="G144" i="2" s="1"/>
  <c r="AE143" i="2"/>
  <c r="AD143" i="2"/>
  <c r="AC143" i="2"/>
  <c r="AB143" i="2"/>
  <c r="AA143" i="2"/>
  <c r="Z143" i="2"/>
  <c r="Y143" i="2"/>
  <c r="O143" i="2"/>
  <c r="N143" i="2"/>
  <c r="G143" i="2" s="1"/>
  <c r="K143" i="2"/>
  <c r="AE142" i="2"/>
  <c r="AD142" i="2"/>
  <c r="AC142" i="2"/>
  <c r="AB142" i="2"/>
  <c r="AA142" i="2"/>
  <c r="Z142" i="2"/>
  <c r="Y142" i="2"/>
  <c r="O142" i="2"/>
  <c r="N142" i="2"/>
  <c r="G142" i="2" s="1"/>
  <c r="K142" i="2"/>
  <c r="AE141" i="2"/>
  <c r="AD141" i="2"/>
  <c r="AC141" i="2"/>
  <c r="AB141" i="2"/>
  <c r="AA141" i="2"/>
  <c r="Z141" i="2"/>
  <c r="Y141" i="2"/>
  <c r="O141" i="2"/>
  <c r="N141" i="2"/>
  <c r="G141" i="2" s="1"/>
  <c r="K141" i="2"/>
  <c r="AE140" i="2"/>
  <c r="AD140" i="2"/>
  <c r="AC140" i="2"/>
  <c r="AB140" i="2"/>
  <c r="AA140" i="2"/>
  <c r="Z140" i="2"/>
  <c r="Y140" i="2"/>
  <c r="O140" i="2"/>
  <c r="N140" i="2"/>
  <c r="AE139" i="2"/>
  <c r="AD139" i="2"/>
  <c r="AC139" i="2"/>
  <c r="AB139" i="2"/>
  <c r="AA139" i="2"/>
  <c r="Z139" i="2"/>
  <c r="Y139" i="2"/>
  <c r="O139" i="2"/>
  <c r="N139" i="2"/>
  <c r="AE138" i="2"/>
  <c r="AD138" i="2"/>
  <c r="AC138" i="2"/>
  <c r="AB138" i="2"/>
  <c r="AA138" i="2"/>
  <c r="Z138" i="2"/>
  <c r="Y138" i="2"/>
  <c r="O138" i="2"/>
  <c r="N138" i="2"/>
  <c r="AE137" i="2"/>
  <c r="AD137" i="2"/>
  <c r="AC137" i="2"/>
  <c r="AB137" i="2"/>
  <c r="AA137" i="2"/>
  <c r="Z137" i="2"/>
  <c r="Y137" i="2"/>
  <c r="O137" i="2"/>
  <c r="N137" i="2"/>
  <c r="AE146" i="2"/>
  <c r="AD146" i="2"/>
  <c r="AC146" i="2"/>
  <c r="AB146" i="2"/>
  <c r="AA146" i="2"/>
  <c r="Z146" i="2"/>
  <c r="Y146" i="2"/>
  <c r="O146" i="2"/>
  <c r="N146" i="2"/>
  <c r="AD136" i="2"/>
  <c r="AC136" i="2"/>
  <c r="AB136" i="2"/>
  <c r="AA136" i="2"/>
  <c r="Z136" i="2"/>
  <c r="Y136" i="2"/>
  <c r="O136" i="2"/>
  <c r="N136" i="2"/>
  <c r="K136" i="2"/>
  <c r="G136" i="2"/>
  <c r="F136" i="2"/>
  <c r="AD135" i="2"/>
  <c r="AC135" i="2"/>
  <c r="AB135" i="2"/>
  <c r="AA135" i="2"/>
  <c r="Z135" i="2"/>
  <c r="Y135" i="2"/>
  <c r="O135" i="2"/>
  <c r="K135" i="2" s="1"/>
  <c r="N135" i="2"/>
  <c r="G135" i="2" s="1"/>
  <c r="AD134" i="2"/>
  <c r="AC134" i="2"/>
  <c r="AB134" i="2"/>
  <c r="AA134" i="2"/>
  <c r="Z134" i="2"/>
  <c r="Y134" i="2"/>
  <c r="O134" i="2"/>
  <c r="K134" i="2" s="1"/>
  <c r="N134" i="2"/>
  <c r="G134" i="2" s="1"/>
  <c r="AD133" i="2"/>
  <c r="AC133" i="2"/>
  <c r="AB133" i="2"/>
  <c r="AA133" i="2"/>
  <c r="Z133" i="2"/>
  <c r="Y133" i="2"/>
  <c r="O133" i="2"/>
  <c r="K133" i="2" s="1"/>
  <c r="N133" i="2"/>
  <c r="G133" i="2" s="1"/>
  <c r="AD132" i="2"/>
  <c r="AC132" i="2"/>
  <c r="AB132" i="2"/>
  <c r="AA132" i="2"/>
  <c r="Z132" i="2"/>
  <c r="Y132" i="2"/>
  <c r="O132" i="2"/>
  <c r="K132" i="2" s="1"/>
  <c r="N132" i="2"/>
  <c r="G132" i="2" s="1"/>
  <c r="AD131" i="2"/>
  <c r="AC131" i="2"/>
  <c r="AB131" i="2"/>
  <c r="AA131" i="2"/>
  <c r="Z131" i="2"/>
  <c r="Y131" i="2"/>
  <c r="O131" i="2"/>
  <c r="N131" i="2"/>
  <c r="AD130" i="2"/>
  <c r="AC130" i="2"/>
  <c r="AB130" i="2"/>
  <c r="AA130" i="2"/>
  <c r="Z130" i="2"/>
  <c r="Y130" i="2"/>
  <c r="O130" i="2"/>
  <c r="K130" i="2" s="1"/>
  <c r="N130" i="2"/>
  <c r="G130" i="2" s="1"/>
  <c r="AD129" i="2"/>
  <c r="AC129" i="2"/>
  <c r="AB129" i="2"/>
  <c r="AA129" i="2"/>
  <c r="Z129" i="2"/>
  <c r="Y129" i="2"/>
  <c r="O129" i="2"/>
  <c r="K129" i="2" s="1"/>
  <c r="N129" i="2"/>
  <c r="G129" i="2" s="1"/>
  <c r="AD128" i="2"/>
  <c r="AC128" i="2"/>
  <c r="AB128" i="2"/>
  <c r="AA128" i="2"/>
  <c r="Z128" i="2"/>
  <c r="Y128" i="2"/>
  <c r="O128" i="2"/>
  <c r="K128" i="2" s="1"/>
  <c r="N128" i="2"/>
  <c r="G128" i="2" s="1"/>
  <c r="AE127" i="2"/>
  <c r="AD127" i="2"/>
  <c r="AC127" i="2"/>
  <c r="AB127" i="2"/>
  <c r="AA127" i="2"/>
  <c r="Z127" i="2"/>
  <c r="Y127" i="2"/>
  <c r="O127" i="2"/>
  <c r="K127" i="2" s="1"/>
  <c r="N127" i="2"/>
  <c r="G127" i="2" s="1"/>
  <c r="AE126" i="2"/>
  <c r="AD126" i="2"/>
  <c r="AC126" i="2"/>
  <c r="AB126" i="2"/>
  <c r="AA126" i="2"/>
  <c r="Z126" i="2"/>
  <c r="Y126" i="2"/>
  <c r="O126" i="2"/>
  <c r="K126" i="2" s="1"/>
  <c r="N126" i="2"/>
  <c r="G126" i="2" s="1"/>
  <c r="AE125" i="2"/>
  <c r="AD125" i="2"/>
  <c r="AC125" i="2"/>
  <c r="AB125" i="2"/>
  <c r="AA125" i="2"/>
  <c r="Z125" i="2"/>
  <c r="Y125" i="2"/>
  <c r="O125" i="2"/>
  <c r="N125" i="2"/>
  <c r="AE124" i="2"/>
  <c r="AD124" i="2"/>
  <c r="AC124" i="2"/>
  <c r="AB124" i="2"/>
  <c r="AA124" i="2"/>
  <c r="Z124" i="2"/>
  <c r="Y124" i="2"/>
  <c r="O124" i="2"/>
  <c r="N124" i="2"/>
  <c r="AE123" i="2"/>
  <c r="AD123" i="2"/>
  <c r="AC123" i="2"/>
  <c r="AB123" i="2"/>
  <c r="AA123" i="2"/>
  <c r="Z123" i="2"/>
  <c r="Y123" i="2"/>
  <c r="O123" i="2"/>
  <c r="N123" i="2"/>
  <c r="AE122" i="2"/>
  <c r="AD122" i="2"/>
  <c r="AC122" i="2"/>
  <c r="AB122" i="2"/>
  <c r="AA122" i="2"/>
  <c r="Z122" i="2"/>
  <c r="Y122" i="2"/>
  <c r="O122" i="2"/>
  <c r="N122" i="2"/>
  <c r="AE121" i="2"/>
  <c r="AD121" i="2"/>
  <c r="AC121" i="2"/>
  <c r="AB121" i="2"/>
  <c r="AA121" i="2"/>
  <c r="Z121" i="2"/>
  <c r="Y121" i="2"/>
  <c r="O121" i="2"/>
  <c r="N121" i="2"/>
  <c r="K121" i="2"/>
  <c r="G121" i="2"/>
  <c r="F121" i="2"/>
  <c r="AE120" i="2"/>
  <c r="AD120" i="2"/>
  <c r="AC120" i="2"/>
  <c r="AB120" i="2"/>
  <c r="AA120" i="2"/>
  <c r="Z120" i="2"/>
  <c r="Y120" i="2"/>
  <c r="O120" i="2"/>
  <c r="K120" i="2" s="1"/>
  <c r="N120" i="2"/>
  <c r="G120" i="2" s="1"/>
  <c r="AD119" i="2"/>
  <c r="AC119" i="2"/>
  <c r="AB119" i="2"/>
  <c r="AA119" i="2"/>
  <c r="Z119" i="2"/>
  <c r="Y119" i="2"/>
  <c r="O119" i="2"/>
  <c r="K119" i="2" s="1"/>
  <c r="N119" i="2"/>
  <c r="G119" i="2" s="1"/>
  <c r="AD118" i="2"/>
  <c r="AC118" i="2"/>
  <c r="AB118" i="2"/>
  <c r="AA118" i="2"/>
  <c r="Z118" i="2"/>
  <c r="Y118" i="2"/>
  <c r="O118" i="2"/>
  <c r="K118" i="2" s="1"/>
  <c r="N118" i="2"/>
  <c r="G118" i="2" s="1"/>
  <c r="AD117" i="2"/>
  <c r="AC117" i="2"/>
  <c r="AB117" i="2"/>
  <c r="AA117" i="2"/>
  <c r="Z117" i="2"/>
  <c r="Y117" i="2"/>
  <c r="O117" i="2"/>
  <c r="K117" i="2" s="1"/>
  <c r="N117" i="2"/>
  <c r="G117" i="2" s="1"/>
  <c r="AD116" i="2"/>
  <c r="AC116" i="2"/>
  <c r="AB116" i="2"/>
  <c r="AA116" i="2"/>
  <c r="Z116" i="2"/>
  <c r="Y116" i="2"/>
  <c r="O116" i="2"/>
  <c r="N116" i="2"/>
  <c r="AD115" i="2"/>
  <c r="AC115" i="2"/>
  <c r="AB115" i="2"/>
  <c r="AA115" i="2"/>
  <c r="Z115" i="2"/>
  <c r="Y115" i="2"/>
  <c r="O115" i="2"/>
  <c r="N115" i="2"/>
  <c r="K115" i="2"/>
  <c r="G115" i="2"/>
  <c r="F115" i="2"/>
  <c r="AD114" i="2"/>
  <c r="AC114" i="2"/>
  <c r="AB114" i="2"/>
  <c r="AA114" i="2"/>
  <c r="Z114" i="2"/>
  <c r="Y114" i="2"/>
  <c r="O114" i="2"/>
  <c r="K114" i="2" s="1"/>
  <c r="N114" i="2"/>
  <c r="G114" i="2" s="1"/>
  <c r="AD113" i="2"/>
  <c r="AC113" i="2"/>
  <c r="AB113" i="2"/>
  <c r="AA113" i="2"/>
  <c r="Z113" i="2"/>
  <c r="Y113" i="2"/>
  <c r="O113" i="2"/>
  <c r="K113" i="2" s="1"/>
  <c r="N113" i="2"/>
  <c r="G113" i="2" s="1"/>
  <c r="AD112" i="2"/>
  <c r="AC112" i="2"/>
  <c r="AB112" i="2"/>
  <c r="AA112" i="2"/>
  <c r="Z112" i="2"/>
  <c r="Y112" i="2"/>
  <c r="O112" i="2"/>
  <c r="K112" i="2" s="1"/>
  <c r="N112" i="2"/>
  <c r="G112" i="2" s="1"/>
  <c r="AD111" i="2"/>
  <c r="AC111" i="2"/>
  <c r="AB111" i="2"/>
  <c r="AA111" i="2"/>
  <c r="Z111" i="2"/>
  <c r="Y111" i="2"/>
  <c r="O111" i="2"/>
  <c r="K111" i="2" s="1"/>
  <c r="N111" i="2"/>
  <c r="G111" i="2" s="1"/>
  <c r="AD110" i="2"/>
  <c r="AC110" i="2"/>
  <c r="AB110" i="2"/>
  <c r="AA110" i="2"/>
  <c r="Z110" i="2"/>
  <c r="Y110" i="2"/>
  <c r="O110" i="2"/>
  <c r="N110" i="2"/>
  <c r="AD109" i="2"/>
  <c r="AC109" i="2"/>
  <c r="AB109" i="2"/>
  <c r="AA109" i="2"/>
  <c r="Z109" i="2"/>
  <c r="Y109" i="2"/>
  <c r="O109" i="2"/>
  <c r="N109" i="2"/>
  <c r="AD108" i="2"/>
  <c r="AC108" i="2"/>
  <c r="AB108" i="2"/>
  <c r="AA108" i="2"/>
  <c r="Z108" i="2"/>
  <c r="Y108" i="2"/>
  <c r="O108" i="2"/>
  <c r="N108" i="2"/>
  <c r="AD107" i="2"/>
  <c r="AC107" i="2"/>
  <c r="AB107" i="2"/>
  <c r="AA107" i="2"/>
  <c r="Z107" i="2"/>
  <c r="Y107" i="2"/>
  <c r="O107" i="2"/>
  <c r="N107" i="2"/>
  <c r="AD106" i="2"/>
  <c r="AC106" i="2"/>
  <c r="AB106" i="2"/>
  <c r="AA106" i="2"/>
  <c r="Z106" i="2"/>
  <c r="Y106" i="2"/>
  <c r="O106" i="2"/>
  <c r="K106" i="2" s="1"/>
  <c r="N106" i="2"/>
  <c r="F106" i="2" s="1"/>
  <c r="AD105" i="2"/>
  <c r="AC105" i="2"/>
  <c r="AB105" i="2"/>
  <c r="AA105" i="2"/>
  <c r="Z105" i="2"/>
  <c r="Y105" i="2"/>
  <c r="O105" i="2"/>
  <c r="K105" i="2" s="1"/>
  <c r="N105" i="2"/>
  <c r="F105" i="2" s="1"/>
  <c r="AD104" i="2"/>
  <c r="AC104" i="2"/>
  <c r="AB104" i="2"/>
  <c r="AA104" i="2"/>
  <c r="Z104" i="2"/>
  <c r="Y104" i="2"/>
  <c r="O104" i="2"/>
  <c r="K104" i="2" s="1"/>
  <c r="N104" i="2"/>
  <c r="G104" i="2" s="1"/>
  <c r="AD103" i="2"/>
  <c r="AC103" i="2"/>
  <c r="AB103" i="2"/>
  <c r="AA103" i="2"/>
  <c r="Z103" i="2"/>
  <c r="Y103" i="2"/>
  <c r="O103" i="2"/>
  <c r="K103" i="2" s="1"/>
  <c r="N103" i="2"/>
  <c r="F103" i="2" s="1"/>
  <c r="AD102" i="2"/>
  <c r="AC102" i="2"/>
  <c r="AB102" i="2"/>
  <c r="AA102" i="2"/>
  <c r="Z102" i="2"/>
  <c r="Y102" i="2"/>
  <c r="O102" i="2"/>
  <c r="K102" i="2" s="1"/>
  <c r="N102" i="2"/>
  <c r="G102" i="2" s="1"/>
  <c r="AD101" i="2"/>
  <c r="AC101" i="2"/>
  <c r="AB101" i="2"/>
  <c r="AA101" i="2"/>
  <c r="Z101" i="2"/>
  <c r="Y101" i="2"/>
  <c r="O101" i="2"/>
  <c r="N101" i="2"/>
  <c r="AD100" i="2"/>
  <c r="AC100" i="2"/>
  <c r="AB100" i="2"/>
  <c r="AA100" i="2"/>
  <c r="Z100" i="2"/>
  <c r="Y100" i="2"/>
  <c r="O100" i="2"/>
  <c r="K100" i="2" s="1"/>
  <c r="N100" i="2"/>
  <c r="G100" i="2" s="1"/>
  <c r="AD99" i="2"/>
  <c r="AC99" i="2"/>
  <c r="AB99" i="2"/>
  <c r="AA99" i="2"/>
  <c r="Z99" i="2"/>
  <c r="Y99" i="2"/>
  <c r="O99" i="2"/>
  <c r="K99" i="2" s="1"/>
  <c r="N99" i="2"/>
  <c r="G99" i="2" s="1"/>
  <c r="AD98" i="2"/>
  <c r="AC98" i="2"/>
  <c r="AB98" i="2"/>
  <c r="AA98" i="2"/>
  <c r="Z98" i="2"/>
  <c r="Y98" i="2"/>
  <c r="O98" i="2"/>
  <c r="K98" i="2" s="1"/>
  <c r="N98" i="2"/>
  <c r="G98" i="2" s="1"/>
  <c r="AD97" i="2"/>
  <c r="AC97" i="2"/>
  <c r="AB97" i="2"/>
  <c r="AA97" i="2"/>
  <c r="Z97" i="2"/>
  <c r="Y97" i="2"/>
  <c r="O97" i="2"/>
  <c r="K97" i="2" s="1"/>
  <c r="N97" i="2"/>
  <c r="G97" i="2" s="1"/>
  <c r="AD96" i="2"/>
  <c r="AC96" i="2"/>
  <c r="AB96" i="2"/>
  <c r="AA96" i="2"/>
  <c r="Z96" i="2"/>
  <c r="Y96" i="2"/>
  <c r="O96" i="2"/>
  <c r="K96" i="2" s="1"/>
  <c r="N96" i="2"/>
  <c r="G96" i="2" s="1"/>
  <c r="AD95" i="2"/>
  <c r="AC95" i="2"/>
  <c r="AB95" i="2"/>
  <c r="AA95" i="2"/>
  <c r="Z95" i="2"/>
  <c r="Y95" i="2"/>
  <c r="O95" i="2"/>
  <c r="N95" i="2"/>
  <c r="AD94" i="2"/>
  <c r="AC94" i="2"/>
  <c r="AB94" i="2"/>
  <c r="AA94" i="2"/>
  <c r="Z94" i="2"/>
  <c r="Y94" i="2"/>
  <c r="O94" i="2"/>
  <c r="N94" i="2"/>
  <c r="AD93" i="2"/>
  <c r="AC93" i="2"/>
  <c r="AB93" i="2"/>
  <c r="AA93" i="2"/>
  <c r="Z93" i="2"/>
  <c r="Y93" i="2"/>
  <c r="O93" i="2"/>
  <c r="N93" i="2"/>
  <c r="AD91" i="2"/>
  <c r="AC91" i="2"/>
  <c r="AB91" i="2"/>
  <c r="AA91" i="2"/>
  <c r="Z91" i="2"/>
  <c r="Y91" i="2"/>
  <c r="O91" i="2"/>
  <c r="K91" i="2" s="1"/>
  <c r="N91" i="2"/>
  <c r="G91" i="2" s="1"/>
  <c r="AD90" i="2"/>
  <c r="AC90" i="2"/>
  <c r="AB90" i="2"/>
  <c r="AA90" i="2"/>
  <c r="Z90" i="2"/>
  <c r="Y90" i="2"/>
  <c r="O90" i="2"/>
  <c r="K90" i="2" s="1"/>
  <c r="N90" i="2"/>
  <c r="F90" i="2" s="1"/>
  <c r="AD89" i="2"/>
  <c r="AC89" i="2"/>
  <c r="AB89" i="2"/>
  <c r="AA89" i="2"/>
  <c r="Z89" i="2"/>
  <c r="Y89" i="2"/>
  <c r="O89" i="2"/>
  <c r="K89" i="2" s="1"/>
  <c r="N89" i="2"/>
  <c r="G89" i="2" s="1"/>
  <c r="AD88" i="2"/>
  <c r="AC88" i="2"/>
  <c r="AB88" i="2"/>
  <c r="AA88" i="2"/>
  <c r="Z88" i="2"/>
  <c r="Y88" i="2"/>
  <c r="O88" i="2"/>
  <c r="K88" i="2" s="1"/>
  <c r="N88" i="2"/>
  <c r="F88" i="2" s="1"/>
  <c r="AD87" i="2"/>
  <c r="AC87" i="2"/>
  <c r="AB87" i="2"/>
  <c r="AA87" i="2"/>
  <c r="Z87" i="2"/>
  <c r="Y87" i="2"/>
  <c r="O87" i="2"/>
  <c r="K87" i="2" s="1"/>
  <c r="N87" i="2"/>
  <c r="G87" i="2" s="1"/>
  <c r="AD86" i="2"/>
  <c r="AC86" i="2"/>
  <c r="AB86" i="2"/>
  <c r="AA86" i="2"/>
  <c r="Z86" i="2"/>
  <c r="Y86" i="2"/>
  <c r="O86" i="2"/>
  <c r="N86" i="2"/>
  <c r="AD85" i="2"/>
  <c r="AC85" i="2"/>
  <c r="AB85" i="2"/>
  <c r="AA85" i="2"/>
  <c r="Z85" i="2"/>
  <c r="Y85" i="2"/>
  <c r="O85" i="2"/>
  <c r="K85" i="2" s="1"/>
  <c r="N85" i="2"/>
  <c r="G85" i="2" s="1"/>
  <c r="AD84" i="2"/>
  <c r="AC84" i="2"/>
  <c r="AB84" i="2"/>
  <c r="AA84" i="2"/>
  <c r="Z84" i="2"/>
  <c r="Y84" i="2"/>
  <c r="O84" i="2"/>
  <c r="K84" i="2" s="1"/>
  <c r="N84" i="2"/>
  <c r="F84" i="2" s="1"/>
  <c r="AD83" i="2"/>
  <c r="AC83" i="2"/>
  <c r="AB83" i="2"/>
  <c r="AA83" i="2"/>
  <c r="Z83" i="2"/>
  <c r="Y83" i="2"/>
  <c r="O83" i="2"/>
  <c r="K83" i="2" s="1"/>
  <c r="N83" i="2"/>
  <c r="G83" i="2" s="1"/>
  <c r="AD82" i="2"/>
  <c r="AC82" i="2"/>
  <c r="AB82" i="2"/>
  <c r="AA82" i="2"/>
  <c r="Z82" i="2"/>
  <c r="Y82" i="2"/>
  <c r="O82" i="2"/>
  <c r="K82" i="2" s="1"/>
  <c r="N82" i="2"/>
  <c r="F82" i="2" s="1"/>
  <c r="AD81" i="2"/>
  <c r="AC81" i="2"/>
  <c r="AB81" i="2"/>
  <c r="AA81" i="2"/>
  <c r="Z81" i="2"/>
  <c r="Y81" i="2"/>
  <c r="O81" i="2"/>
  <c r="K81" i="2" s="1"/>
  <c r="N81" i="2"/>
  <c r="G81" i="2" s="1"/>
  <c r="AD80" i="2"/>
  <c r="AC80" i="2"/>
  <c r="AB80" i="2"/>
  <c r="AA80" i="2"/>
  <c r="Z80" i="2"/>
  <c r="Y80" i="2"/>
  <c r="O80" i="2"/>
  <c r="N80" i="2"/>
  <c r="AD79" i="2"/>
  <c r="AC79" i="2"/>
  <c r="AB79" i="2"/>
  <c r="AA79" i="2"/>
  <c r="Z79" i="2"/>
  <c r="Y79" i="2"/>
  <c r="O79" i="2"/>
  <c r="N79" i="2"/>
  <c r="AD78" i="2"/>
  <c r="AC78" i="2"/>
  <c r="AB78" i="2"/>
  <c r="AA78" i="2"/>
  <c r="Z78" i="2"/>
  <c r="Y78" i="2"/>
  <c r="O78" i="2"/>
  <c r="N78" i="2"/>
  <c r="AD77" i="2"/>
  <c r="AC77" i="2"/>
  <c r="AB77" i="2"/>
  <c r="AA77" i="2"/>
  <c r="Z77" i="2"/>
  <c r="Y77" i="2"/>
  <c r="O77" i="2"/>
  <c r="N77" i="2"/>
  <c r="F129" i="2" l="1"/>
  <c r="F159" i="2"/>
  <c r="F160" i="2"/>
  <c r="F161" i="2"/>
  <c r="F126" i="2"/>
  <c r="G106" i="2"/>
  <c r="F130" i="2"/>
  <c r="F100" i="2"/>
  <c r="F128" i="2"/>
  <c r="F141" i="2"/>
  <c r="F142" i="2"/>
  <c r="F143" i="2"/>
  <c r="F144" i="2"/>
  <c r="F127" i="2"/>
  <c r="F117" i="2"/>
  <c r="F118" i="2"/>
  <c r="F119" i="2"/>
  <c r="F120" i="2"/>
  <c r="G84" i="2"/>
  <c r="F85" i="2"/>
  <c r="G82" i="2"/>
  <c r="F91" i="2"/>
  <c r="F132" i="2"/>
  <c r="F133" i="2"/>
  <c r="F134" i="2"/>
  <c r="F135" i="2"/>
  <c r="F111" i="2"/>
  <c r="F112" i="2"/>
  <c r="F113" i="2"/>
  <c r="F114" i="2"/>
  <c r="F96" i="2"/>
  <c r="F97" i="2"/>
  <c r="F98" i="2"/>
  <c r="F99" i="2"/>
  <c r="F87" i="2"/>
  <c r="F89" i="2"/>
  <c r="F102" i="2"/>
  <c r="F104" i="2"/>
  <c r="G88" i="2"/>
  <c r="G90" i="2"/>
  <c r="G103" i="2"/>
  <c r="G105" i="2"/>
  <c r="F83" i="2"/>
  <c r="F81" i="2"/>
  <c r="AD92" i="2"/>
  <c r="AC92" i="2"/>
  <c r="AB92" i="2"/>
  <c r="AA92" i="2"/>
  <c r="Z92" i="2"/>
  <c r="Y92" i="2"/>
  <c r="O92" i="2"/>
  <c r="N92" i="2"/>
  <c r="AD76" i="2"/>
  <c r="AC76" i="2"/>
  <c r="AB76" i="2"/>
  <c r="AA76" i="2"/>
  <c r="Z76" i="2"/>
  <c r="Y76" i="2"/>
  <c r="O76" i="2"/>
  <c r="K76" i="2" s="1"/>
  <c r="N76" i="2"/>
  <c r="G76" i="2" s="1"/>
  <c r="AD75" i="2"/>
  <c r="AC75" i="2"/>
  <c r="AB75" i="2"/>
  <c r="AA75" i="2"/>
  <c r="Z75" i="2"/>
  <c r="Y75" i="2"/>
  <c r="O75" i="2"/>
  <c r="K75" i="2" s="1"/>
  <c r="N75" i="2"/>
  <c r="G75" i="2" s="1"/>
  <c r="AD74" i="2"/>
  <c r="AC74" i="2"/>
  <c r="AB74" i="2"/>
  <c r="AA74" i="2"/>
  <c r="Z74" i="2"/>
  <c r="Y74" i="2"/>
  <c r="O74" i="2"/>
  <c r="K74" i="2" s="1"/>
  <c r="N74" i="2"/>
  <c r="G74" i="2" s="1"/>
  <c r="AD73" i="2"/>
  <c r="AC73" i="2"/>
  <c r="AB73" i="2"/>
  <c r="AA73" i="2"/>
  <c r="Z73" i="2"/>
  <c r="Y73" i="2"/>
  <c r="O73" i="2"/>
  <c r="K73" i="2" s="1"/>
  <c r="N73" i="2"/>
  <c r="G73" i="2" s="1"/>
  <c r="AD72" i="2"/>
  <c r="AC72" i="2"/>
  <c r="AB72" i="2"/>
  <c r="AA72" i="2"/>
  <c r="Z72" i="2"/>
  <c r="Y72" i="2"/>
  <c r="O72" i="2"/>
  <c r="K72" i="2" s="1"/>
  <c r="N72" i="2"/>
  <c r="G72" i="2" s="1"/>
  <c r="AD71" i="2"/>
  <c r="AC71" i="2"/>
  <c r="AB71" i="2"/>
  <c r="AA71" i="2"/>
  <c r="Z71" i="2"/>
  <c r="Y71" i="2"/>
  <c r="O71" i="2"/>
  <c r="N71" i="2"/>
  <c r="AD70" i="2"/>
  <c r="AC70" i="2"/>
  <c r="AB70" i="2"/>
  <c r="AA70" i="2"/>
  <c r="Z70" i="2"/>
  <c r="Y70" i="2"/>
  <c r="O70" i="2"/>
  <c r="N70" i="2"/>
  <c r="AD69" i="2"/>
  <c r="AC69" i="2"/>
  <c r="AB69" i="2"/>
  <c r="AA69" i="2"/>
  <c r="Z69" i="2"/>
  <c r="Y69" i="2"/>
  <c r="O69" i="2"/>
  <c r="N69" i="2"/>
  <c r="AD68" i="2"/>
  <c r="AC68" i="2"/>
  <c r="AB68" i="2"/>
  <c r="AA68" i="2"/>
  <c r="Z68" i="2"/>
  <c r="Y68" i="2"/>
  <c r="O68" i="2"/>
  <c r="N68" i="2"/>
  <c r="AD67" i="2"/>
  <c r="AC67" i="2"/>
  <c r="AB67" i="2"/>
  <c r="AA67" i="2"/>
  <c r="Z67" i="2"/>
  <c r="Y67" i="2"/>
  <c r="O67" i="2"/>
  <c r="K67" i="2" s="1"/>
  <c r="N67" i="2"/>
  <c r="G67" i="2" s="1"/>
  <c r="AD66" i="2"/>
  <c r="AC66" i="2"/>
  <c r="AB66" i="2"/>
  <c r="AA66" i="2"/>
  <c r="Z66" i="2"/>
  <c r="Y66" i="2"/>
  <c r="O66" i="2"/>
  <c r="K66" i="2" s="1"/>
  <c r="N66" i="2"/>
  <c r="G66" i="2" s="1"/>
  <c r="AD65" i="2"/>
  <c r="AC65" i="2"/>
  <c r="AB65" i="2"/>
  <c r="AA65" i="2"/>
  <c r="Z65" i="2"/>
  <c r="Y65" i="2"/>
  <c r="O65" i="2"/>
  <c r="K65" i="2" s="1"/>
  <c r="N65" i="2"/>
  <c r="G65" i="2" s="1"/>
  <c r="AD64" i="2"/>
  <c r="AC64" i="2"/>
  <c r="AB64" i="2"/>
  <c r="AA64" i="2"/>
  <c r="Z64" i="2"/>
  <c r="Y64" i="2"/>
  <c r="O64" i="2"/>
  <c r="K64" i="2" s="1"/>
  <c r="N64" i="2"/>
  <c r="G64" i="2" s="1"/>
  <c r="AD63" i="2"/>
  <c r="AC63" i="2"/>
  <c r="AB63" i="2"/>
  <c r="AA63" i="2"/>
  <c r="Z63" i="2"/>
  <c r="Y63" i="2"/>
  <c r="O63" i="2"/>
  <c r="K63" i="2" s="1"/>
  <c r="N63" i="2"/>
  <c r="G63" i="2" s="1"/>
  <c r="AD62" i="2"/>
  <c r="AC62" i="2"/>
  <c r="AB62" i="2"/>
  <c r="AA62" i="2"/>
  <c r="Z62" i="2"/>
  <c r="Y62" i="2"/>
  <c r="O62" i="2"/>
  <c r="N62" i="2"/>
  <c r="AD61" i="2"/>
  <c r="AC61" i="2"/>
  <c r="AB61" i="2"/>
  <c r="AA61" i="2"/>
  <c r="Z61" i="2"/>
  <c r="Y61" i="2"/>
  <c r="O61" i="2"/>
  <c r="K61" i="2" s="1"/>
  <c r="N61" i="2"/>
  <c r="F61" i="2" s="1"/>
  <c r="AD60" i="2"/>
  <c r="AC60" i="2"/>
  <c r="AB60" i="2"/>
  <c r="AA60" i="2"/>
  <c r="Z60" i="2"/>
  <c r="Y60" i="2"/>
  <c r="O60" i="2"/>
  <c r="K60" i="2" s="1"/>
  <c r="N60" i="2"/>
  <c r="F60" i="2" s="1"/>
  <c r="AD59" i="2"/>
  <c r="AC59" i="2"/>
  <c r="AB59" i="2"/>
  <c r="AA59" i="2"/>
  <c r="Z59" i="2"/>
  <c r="Y59" i="2"/>
  <c r="O59" i="2"/>
  <c r="K59" i="2" s="1"/>
  <c r="N59" i="2"/>
  <c r="G59" i="2" s="1"/>
  <c r="AD58" i="2"/>
  <c r="AC58" i="2"/>
  <c r="AB58" i="2"/>
  <c r="AA58" i="2"/>
  <c r="Z58" i="2"/>
  <c r="Y58" i="2"/>
  <c r="O58" i="2"/>
  <c r="K58" i="2" s="1"/>
  <c r="N58" i="2"/>
  <c r="F58" i="2" s="1"/>
  <c r="AD57" i="2"/>
  <c r="AC57" i="2"/>
  <c r="AB57" i="2"/>
  <c r="AA57" i="2"/>
  <c r="Z57" i="2"/>
  <c r="Y57" i="2"/>
  <c r="O57" i="2"/>
  <c r="K57" i="2" s="1"/>
  <c r="N57" i="2"/>
  <c r="F57" i="2" s="1"/>
  <c r="AD56" i="2"/>
  <c r="AC56" i="2"/>
  <c r="AB56" i="2"/>
  <c r="AA56" i="2"/>
  <c r="Z56" i="2"/>
  <c r="Y56" i="2"/>
  <c r="O56" i="2"/>
  <c r="N56" i="2"/>
  <c r="AD55" i="2"/>
  <c r="AC55" i="2"/>
  <c r="AB55" i="2"/>
  <c r="AA55" i="2"/>
  <c r="Z55" i="2"/>
  <c r="Y55" i="2"/>
  <c r="O55" i="2"/>
  <c r="K55" i="2" s="1"/>
  <c r="N55" i="2"/>
  <c r="G55" i="2" s="1"/>
  <c r="AD54" i="2"/>
  <c r="AC54" i="2"/>
  <c r="AB54" i="2"/>
  <c r="AA54" i="2"/>
  <c r="Z54" i="2"/>
  <c r="Y54" i="2"/>
  <c r="O54" i="2"/>
  <c r="K54" i="2" s="1"/>
  <c r="N54" i="2"/>
  <c r="G54" i="2" s="1"/>
  <c r="AD53" i="2"/>
  <c r="AC53" i="2"/>
  <c r="AB53" i="2"/>
  <c r="AA53" i="2"/>
  <c r="Z53" i="2"/>
  <c r="Y53" i="2"/>
  <c r="O53" i="2"/>
  <c r="K53" i="2" s="1"/>
  <c r="N53" i="2"/>
  <c r="G53" i="2" s="1"/>
  <c r="AD52" i="2"/>
  <c r="AC52" i="2"/>
  <c r="AB52" i="2"/>
  <c r="AA52" i="2"/>
  <c r="Z52" i="2"/>
  <c r="Y52" i="2"/>
  <c r="O52" i="2"/>
  <c r="K52" i="2" s="1"/>
  <c r="N52" i="2"/>
  <c r="G52" i="2" s="1"/>
  <c r="AD51" i="2"/>
  <c r="AC51" i="2"/>
  <c r="AB51" i="2"/>
  <c r="AA51" i="2"/>
  <c r="Z51" i="2"/>
  <c r="Y51" i="2"/>
  <c r="O51" i="2"/>
  <c r="K51" i="2" s="1"/>
  <c r="N51" i="2"/>
  <c r="G51" i="2" s="1"/>
  <c r="AD50" i="2"/>
  <c r="AC50" i="2"/>
  <c r="AB50" i="2"/>
  <c r="AA50" i="2"/>
  <c r="Z50" i="2"/>
  <c r="Y50" i="2"/>
  <c r="O50" i="2"/>
  <c r="N50" i="2"/>
  <c r="AD49" i="2"/>
  <c r="AC49" i="2"/>
  <c r="AB49" i="2"/>
  <c r="AA49" i="2"/>
  <c r="Z49" i="2"/>
  <c r="Y49" i="2"/>
  <c r="O49" i="2"/>
  <c r="N49" i="2"/>
  <c r="AD48" i="2"/>
  <c r="AC48" i="2"/>
  <c r="AB48" i="2"/>
  <c r="AA48" i="2"/>
  <c r="Z48" i="2"/>
  <c r="Y48" i="2"/>
  <c r="O48" i="2"/>
  <c r="N48" i="2"/>
  <c r="AD46" i="2"/>
  <c r="AC46" i="2"/>
  <c r="AB46" i="2"/>
  <c r="AA46" i="2"/>
  <c r="Z46" i="2"/>
  <c r="Y46" i="2"/>
  <c r="O46" i="2"/>
  <c r="K46" i="2" s="1"/>
  <c r="N46" i="2"/>
  <c r="G46" i="2" s="1"/>
  <c r="AD45" i="2"/>
  <c r="AC45" i="2"/>
  <c r="AB45" i="2"/>
  <c r="AA45" i="2"/>
  <c r="Z45" i="2"/>
  <c r="Y45" i="2"/>
  <c r="O45" i="2"/>
  <c r="K45" i="2" s="1"/>
  <c r="N45" i="2"/>
  <c r="G45" i="2" s="1"/>
  <c r="AD44" i="2"/>
  <c r="AC44" i="2"/>
  <c r="AB44" i="2"/>
  <c r="AA44" i="2"/>
  <c r="Z44" i="2"/>
  <c r="Y44" i="2"/>
  <c r="O44" i="2"/>
  <c r="K44" i="2" s="1"/>
  <c r="N44" i="2"/>
  <c r="G44" i="2" s="1"/>
  <c r="AD43" i="2"/>
  <c r="AC43" i="2"/>
  <c r="AB43" i="2"/>
  <c r="AA43" i="2"/>
  <c r="Z43" i="2"/>
  <c r="Y43" i="2"/>
  <c r="O43" i="2"/>
  <c r="K43" i="2" s="1"/>
  <c r="N43" i="2"/>
  <c r="G43" i="2" s="1"/>
  <c r="AD42" i="2"/>
  <c r="AC42" i="2"/>
  <c r="AB42" i="2"/>
  <c r="AA42" i="2"/>
  <c r="Z42" i="2"/>
  <c r="Y42" i="2"/>
  <c r="O42" i="2"/>
  <c r="K42" i="2" s="1"/>
  <c r="N42" i="2"/>
  <c r="G42" i="2" s="1"/>
  <c r="AD47" i="2"/>
  <c r="AC47" i="2"/>
  <c r="AB47" i="2"/>
  <c r="AA47" i="2"/>
  <c r="Z47" i="2"/>
  <c r="Y47" i="2"/>
  <c r="O47" i="2"/>
  <c r="N47" i="2"/>
  <c r="AD40" i="2"/>
  <c r="AC40" i="2"/>
  <c r="AB40" i="2"/>
  <c r="AA40" i="2"/>
  <c r="Z40" i="2"/>
  <c r="Y40" i="2"/>
  <c r="O40" i="2"/>
  <c r="K40" i="2" s="1"/>
  <c r="N40" i="2"/>
  <c r="G40" i="2" s="1"/>
  <c r="AD39" i="2"/>
  <c r="AC39" i="2"/>
  <c r="AB39" i="2"/>
  <c r="AA39" i="2"/>
  <c r="Z39" i="2"/>
  <c r="Y39" i="2"/>
  <c r="O39" i="2"/>
  <c r="K39" i="2" s="1"/>
  <c r="N39" i="2"/>
  <c r="G39" i="2" s="1"/>
  <c r="AD38" i="2"/>
  <c r="AC38" i="2"/>
  <c r="AB38" i="2"/>
  <c r="AA38" i="2"/>
  <c r="Z38" i="2"/>
  <c r="Y38" i="2"/>
  <c r="O38" i="2"/>
  <c r="K38" i="2" s="1"/>
  <c r="N38" i="2"/>
  <c r="G38" i="2" s="1"/>
  <c r="AD37" i="2"/>
  <c r="AC37" i="2"/>
  <c r="AB37" i="2"/>
  <c r="AA37" i="2"/>
  <c r="Z37" i="2"/>
  <c r="Y37" i="2"/>
  <c r="O37" i="2"/>
  <c r="K37" i="2" s="1"/>
  <c r="N37" i="2"/>
  <c r="G37" i="2" s="1"/>
  <c r="AD36" i="2"/>
  <c r="AC36" i="2"/>
  <c r="AB36" i="2"/>
  <c r="AA36" i="2"/>
  <c r="Z36" i="2"/>
  <c r="Y36" i="2"/>
  <c r="O36" i="2"/>
  <c r="K36" i="2" s="1"/>
  <c r="N36" i="2"/>
  <c r="G36" i="2" s="1"/>
  <c r="AD35" i="2"/>
  <c r="AC35" i="2"/>
  <c r="AB35" i="2"/>
  <c r="AA35" i="2"/>
  <c r="Z35" i="2"/>
  <c r="Y35" i="2"/>
  <c r="O35" i="2"/>
  <c r="N35" i="2"/>
  <c r="AD41" i="2"/>
  <c r="AC41" i="2"/>
  <c r="AB41" i="2"/>
  <c r="AA41" i="2"/>
  <c r="Z41" i="2"/>
  <c r="Y41" i="2"/>
  <c r="O41" i="2"/>
  <c r="N41" i="2"/>
  <c r="AE34" i="2"/>
  <c r="AD34" i="2"/>
  <c r="AC34" i="2"/>
  <c r="AB34" i="2"/>
  <c r="AA34" i="2"/>
  <c r="Z34" i="2"/>
  <c r="Y34" i="2"/>
  <c r="O34" i="2"/>
  <c r="K34" i="2" s="1"/>
  <c r="N34" i="2"/>
  <c r="G34" i="2" s="1"/>
  <c r="AE33" i="2"/>
  <c r="AD33" i="2"/>
  <c r="AC33" i="2"/>
  <c r="AB33" i="2"/>
  <c r="AA33" i="2"/>
  <c r="Z33" i="2"/>
  <c r="Y33" i="2"/>
  <c r="O33" i="2"/>
  <c r="K33" i="2" s="1"/>
  <c r="N33" i="2"/>
  <c r="G33" i="2" s="1"/>
  <c r="AE32" i="2"/>
  <c r="AD32" i="2"/>
  <c r="AC32" i="2"/>
  <c r="AB32" i="2"/>
  <c r="AA32" i="2"/>
  <c r="Z32" i="2"/>
  <c r="Y32" i="2"/>
  <c r="O32" i="2"/>
  <c r="K32" i="2" s="1"/>
  <c r="N32" i="2"/>
  <c r="G32" i="2" s="1"/>
  <c r="AE31" i="2"/>
  <c r="AD31" i="2"/>
  <c r="AC31" i="2"/>
  <c r="AB31" i="2"/>
  <c r="AA31" i="2"/>
  <c r="Z31" i="2"/>
  <c r="Y31" i="2"/>
  <c r="O31" i="2"/>
  <c r="K31" i="2" s="1"/>
  <c r="N31" i="2"/>
  <c r="G31" i="2" s="1"/>
  <c r="AE30" i="2"/>
  <c r="AD30" i="2"/>
  <c r="AC30" i="2"/>
  <c r="AB30" i="2"/>
  <c r="AA30" i="2"/>
  <c r="Z30" i="2"/>
  <c r="Y30" i="2"/>
  <c r="O30" i="2"/>
  <c r="K30" i="2" s="1"/>
  <c r="N30" i="2"/>
  <c r="G30" i="2" s="1"/>
  <c r="AE29" i="2"/>
  <c r="AD29" i="2"/>
  <c r="AC29" i="2"/>
  <c r="AB29" i="2"/>
  <c r="AA29" i="2"/>
  <c r="Z29" i="2"/>
  <c r="Y29" i="2"/>
  <c r="O29" i="2"/>
  <c r="N29" i="2"/>
  <c r="AE28" i="2"/>
  <c r="AD28" i="2"/>
  <c r="AC28" i="2"/>
  <c r="AB28" i="2"/>
  <c r="AA28" i="2"/>
  <c r="Z28" i="2"/>
  <c r="Y28" i="2"/>
  <c r="O28" i="2"/>
  <c r="N28" i="2"/>
  <c r="AE27" i="2"/>
  <c r="AD27" i="2"/>
  <c r="AC27" i="2"/>
  <c r="AB27" i="2"/>
  <c r="AA27" i="2"/>
  <c r="Z27" i="2"/>
  <c r="Y27" i="2"/>
  <c r="O27" i="2"/>
  <c r="N27" i="2"/>
  <c r="AE25" i="2"/>
  <c r="AD25" i="2"/>
  <c r="AC25" i="2"/>
  <c r="AB25" i="2"/>
  <c r="AA25" i="2"/>
  <c r="Z25" i="2"/>
  <c r="Y25" i="2"/>
  <c r="O25" i="2"/>
  <c r="K25" i="2" s="1"/>
  <c r="N25" i="2"/>
  <c r="F25" i="2" s="1"/>
  <c r="AE24" i="2"/>
  <c r="AD24" i="2"/>
  <c r="AC24" i="2"/>
  <c r="AB24" i="2"/>
  <c r="AA24" i="2"/>
  <c r="Z24" i="2"/>
  <c r="Y24" i="2"/>
  <c r="O24" i="2"/>
  <c r="K24" i="2" s="1"/>
  <c r="N24" i="2"/>
  <c r="G24" i="2" s="1"/>
  <c r="AE23" i="2"/>
  <c r="AD23" i="2"/>
  <c r="AC23" i="2"/>
  <c r="AB23" i="2"/>
  <c r="AA23" i="2"/>
  <c r="Z23" i="2"/>
  <c r="Y23" i="2"/>
  <c r="O23" i="2"/>
  <c r="K23" i="2" s="1"/>
  <c r="N23" i="2"/>
  <c r="G23" i="2" s="1"/>
  <c r="AE22" i="2"/>
  <c r="AD22" i="2"/>
  <c r="AC22" i="2"/>
  <c r="AB22" i="2"/>
  <c r="AA22" i="2"/>
  <c r="Z22" i="2"/>
  <c r="Y22" i="2"/>
  <c r="O22" i="2"/>
  <c r="K22" i="2" s="1"/>
  <c r="N22" i="2"/>
  <c r="F22" i="2" s="1"/>
  <c r="AE21" i="2"/>
  <c r="AD21" i="2"/>
  <c r="AC21" i="2"/>
  <c r="AB21" i="2"/>
  <c r="AA21" i="2"/>
  <c r="Z21" i="2"/>
  <c r="Y21" i="2"/>
  <c r="O21" i="2"/>
  <c r="K21" i="2" s="1"/>
  <c r="N21" i="2"/>
  <c r="G21" i="2" s="1"/>
  <c r="AE20" i="2"/>
  <c r="AD20" i="2"/>
  <c r="AC20" i="2"/>
  <c r="AB20" i="2"/>
  <c r="AA20" i="2"/>
  <c r="Z20" i="2"/>
  <c r="Y20" i="2"/>
  <c r="O20" i="2"/>
  <c r="N20" i="2"/>
  <c r="AE14" i="2"/>
  <c r="AD14" i="2"/>
  <c r="AC14" i="2"/>
  <c r="AB14" i="2"/>
  <c r="AA14" i="2"/>
  <c r="Z14" i="2"/>
  <c r="Y14" i="2"/>
  <c r="O14" i="2"/>
  <c r="K14" i="2" s="1"/>
  <c r="N14" i="2"/>
  <c r="G14" i="2" s="1"/>
  <c r="AE13" i="2"/>
  <c r="AD13" i="2"/>
  <c r="AC13" i="2"/>
  <c r="AB13" i="2"/>
  <c r="AA13" i="2"/>
  <c r="Z13" i="2"/>
  <c r="Y13" i="2"/>
  <c r="O13" i="2"/>
  <c r="K13" i="2" s="1"/>
  <c r="N13" i="2"/>
  <c r="G13" i="2" s="1"/>
  <c r="AE12" i="2"/>
  <c r="AD12" i="2"/>
  <c r="AC12" i="2"/>
  <c r="AB12" i="2"/>
  <c r="AA12" i="2"/>
  <c r="Z12" i="2"/>
  <c r="Y12" i="2"/>
  <c r="O12" i="2"/>
  <c r="N12" i="2"/>
  <c r="AE11" i="2"/>
  <c r="AD11" i="2"/>
  <c r="AC11" i="2"/>
  <c r="AB11" i="2"/>
  <c r="AA11" i="2"/>
  <c r="Z11" i="2"/>
  <c r="Y11" i="2"/>
  <c r="O11" i="2"/>
  <c r="K11" i="2" s="1"/>
  <c r="N11" i="2"/>
  <c r="G11" i="2" s="1"/>
  <c r="AE10" i="2"/>
  <c r="AD10" i="2"/>
  <c r="AC10" i="2"/>
  <c r="AB10" i="2"/>
  <c r="AA10" i="2"/>
  <c r="Z10" i="2"/>
  <c r="Y10" i="2"/>
  <c r="O10" i="2"/>
  <c r="K10" i="2" s="1"/>
  <c r="N10" i="2"/>
  <c r="G10" i="2" s="1"/>
  <c r="AE9" i="2"/>
  <c r="AD9" i="2"/>
  <c r="AC9" i="2"/>
  <c r="AB9" i="2"/>
  <c r="AA9" i="2"/>
  <c r="Z9" i="2"/>
  <c r="Y9" i="2"/>
  <c r="O9" i="2"/>
  <c r="K9" i="2" s="1"/>
  <c r="N9" i="2"/>
  <c r="G9" i="2" s="1"/>
  <c r="AE8" i="2"/>
  <c r="AD8" i="2"/>
  <c r="AC8" i="2"/>
  <c r="AB8" i="2"/>
  <c r="AA8" i="2"/>
  <c r="Z8" i="2"/>
  <c r="Y8" i="2"/>
  <c r="O8" i="2"/>
  <c r="N8" i="2"/>
  <c r="AE7" i="2"/>
  <c r="AD7" i="2"/>
  <c r="AC7" i="2"/>
  <c r="AB7" i="2"/>
  <c r="AA7" i="2"/>
  <c r="Z7" i="2"/>
  <c r="Y7" i="2"/>
  <c r="O7" i="2"/>
  <c r="N7" i="2"/>
  <c r="AE6" i="2"/>
  <c r="AD6" i="2"/>
  <c r="AC6" i="2"/>
  <c r="AB6" i="2"/>
  <c r="AA6" i="2"/>
  <c r="Z6" i="2"/>
  <c r="Y6" i="2"/>
  <c r="O6" i="2"/>
  <c r="N6" i="2"/>
  <c r="G58" i="2" l="1"/>
  <c r="G60" i="2"/>
  <c r="G61" i="2"/>
  <c r="G57" i="2"/>
  <c r="F59" i="2"/>
  <c r="F63" i="2"/>
  <c r="F64" i="2"/>
  <c r="F65" i="2"/>
  <c r="F66" i="2"/>
  <c r="F67" i="2"/>
  <c r="F72" i="2"/>
  <c r="F73" i="2"/>
  <c r="F74" i="2"/>
  <c r="F75" i="2"/>
  <c r="F76" i="2"/>
  <c r="F21" i="2"/>
  <c r="F24" i="2"/>
  <c r="F42" i="2"/>
  <c r="F43" i="2"/>
  <c r="F44" i="2"/>
  <c r="F45" i="2"/>
  <c r="F51" i="2"/>
  <c r="F52" i="2"/>
  <c r="F53" i="2"/>
  <c r="F54" i="2"/>
  <c r="F55" i="2"/>
  <c r="F23" i="2"/>
  <c r="G22" i="2"/>
  <c r="G25" i="2"/>
  <c r="F46" i="2"/>
  <c r="F36" i="2"/>
  <c r="F37" i="2"/>
  <c r="F38" i="2"/>
  <c r="F39" i="2"/>
  <c r="F40" i="2"/>
  <c r="F13" i="2"/>
  <c r="F14" i="2"/>
  <c r="F30" i="2"/>
  <c r="F31" i="2"/>
  <c r="F32" i="2"/>
  <c r="F33" i="2"/>
  <c r="F34" i="2"/>
  <c r="F10" i="2"/>
  <c r="F11" i="2"/>
  <c r="F9" i="2"/>
  <c r="H17" i="1"/>
  <c r="R38" i="1"/>
  <c r="R17" i="1" s="1"/>
  <c r="Q38" i="1"/>
  <c r="Q17" i="1" s="1"/>
  <c r="P38" i="1"/>
  <c r="P17" i="1" s="1"/>
  <c r="O38" i="1"/>
  <c r="O17" i="1" s="1"/>
  <c r="N38" i="1"/>
  <c r="N17" i="1" s="1"/>
  <c r="M38" i="1"/>
  <c r="M17" i="1" s="1"/>
  <c r="L38" i="1"/>
  <c r="L17" i="1" s="1"/>
  <c r="K38" i="1"/>
  <c r="K17" i="1" s="1"/>
  <c r="J38" i="1"/>
  <c r="J17" i="1" s="1"/>
  <c r="I38" i="1"/>
  <c r="I17" i="1" s="1"/>
  <c r="AE15" i="2" l="1"/>
  <c r="AD15" i="2"/>
  <c r="AC15" i="2"/>
  <c r="AB15" i="2"/>
  <c r="AA15" i="2"/>
  <c r="Z15" i="2"/>
  <c r="Y15" i="2"/>
  <c r="O15" i="2"/>
  <c r="N15" i="2"/>
  <c r="AE5" i="2" l="1"/>
  <c r="AD5" i="2"/>
  <c r="AC5" i="2"/>
  <c r="AB5" i="2"/>
  <c r="AA5" i="2"/>
  <c r="Z5" i="2"/>
  <c r="Y5" i="2"/>
  <c r="O5" i="2"/>
  <c r="N5" i="2"/>
  <c r="AE4" i="2"/>
  <c r="AD4" i="2"/>
  <c r="AC4" i="2"/>
  <c r="AB4" i="2"/>
  <c r="AA4" i="2"/>
  <c r="Z4" i="2"/>
  <c r="Y4" i="2"/>
  <c r="O4" i="2"/>
  <c r="N4" i="2"/>
  <c r="J177" i="8" l="1"/>
  <c r="I177" i="8"/>
  <c r="H177" i="8"/>
  <c r="G177" i="8"/>
  <c r="E177" i="8"/>
  <c r="K177" i="8" l="1"/>
  <c r="AE19" i="2" l="1"/>
  <c r="AD19" i="2"/>
  <c r="AC19" i="2"/>
  <c r="AB19" i="2"/>
  <c r="AA19" i="2"/>
  <c r="Z19" i="2"/>
  <c r="Y19" i="2"/>
  <c r="O19" i="2"/>
  <c r="N19" i="2"/>
  <c r="AE18" i="2"/>
  <c r="AD18" i="2"/>
  <c r="AC18" i="2"/>
  <c r="AB18" i="2"/>
  <c r="AA18" i="2"/>
  <c r="Z18" i="2"/>
  <c r="Y18" i="2"/>
  <c r="O18" i="2"/>
  <c r="N18" i="2"/>
  <c r="J174" i="8" l="1"/>
  <c r="I174" i="8"/>
  <c r="H174" i="8"/>
  <c r="G174" i="8"/>
  <c r="E174" i="8"/>
  <c r="J175" i="8"/>
  <c r="I175" i="8"/>
  <c r="H175" i="8"/>
  <c r="G175" i="8"/>
  <c r="E175" i="8"/>
  <c r="K174" i="8" l="1"/>
  <c r="K175" i="8"/>
  <c r="AE26" i="2" l="1"/>
  <c r="AD26" i="2"/>
  <c r="AC26" i="2"/>
  <c r="AB26" i="2"/>
  <c r="AA26" i="2"/>
  <c r="Z26" i="2"/>
  <c r="Y26" i="2"/>
  <c r="AE2" i="2"/>
  <c r="AD2" i="2"/>
  <c r="AC2" i="2"/>
  <c r="AB2" i="2"/>
  <c r="AA2" i="2"/>
  <c r="Z2" i="2"/>
  <c r="Y2" i="2"/>
  <c r="AE3" i="2"/>
  <c r="AD3" i="2"/>
  <c r="AC3" i="2"/>
  <c r="AB3" i="2"/>
  <c r="AA3" i="2"/>
  <c r="Z3" i="2"/>
  <c r="Y3" i="2"/>
  <c r="E178" i="8"/>
  <c r="E176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O26" i="2"/>
  <c r="N26" i="2"/>
  <c r="O2" i="2"/>
  <c r="N2" i="2"/>
  <c r="J178" i="8" l="1"/>
  <c r="I178" i="8"/>
  <c r="H178" i="8"/>
  <c r="G178" i="8"/>
  <c r="J176" i="8"/>
  <c r="I176" i="8"/>
  <c r="H176" i="8"/>
  <c r="G176" i="8"/>
  <c r="J173" i="8"/>
  <c r="I173" i="8"/>
  <c r="H173" i="8"/>
  <c r="G173" i="8"/>
  <c r="J172" i="8"/>
  <c r="I172" i="8"/>
  <c r="H172" i="8"/>
  <c r="G172" i="8"/>
  <c r="J171" i="8"/>
  <c r="I171" i="8"/>
  <c r="H171" i="8"/>
  <c r="G171" i="8"/>
  <c r="J170" i="8"/>
  <c r="I170" i="8"/>
  <c r="H170" i="8"/>
  <c r="G170" i="8"/>
  <c r="J169" i="8"/>
  <c r="I169" i="8"/>
  <c r="H169" i="8"/>
  <c r="G169" i="8"/>
  <c r="J168" i="8"/>
  <c r="I168" i="8"/>
  <c r="H168" i="8"/>
  <c r="G168" i="8"/>
  <c r="J167" i="8"/>
  <c r="I167" i="8"/>
  <c r="H167" i="8"/>
  <c r="G167" i="8"/>
  <c r="J166" i="8"/>
  <c r="I166" i="8"/>
  <c r="H166" i="8"/>
  <c r="G166" i="8"/>
  <c r="J165" i="8"/>
  <c r="I165" i="8"/>
  <c r="H165" i="8"/>
  <c r="G165" i="8"/>
  <c r="J164" i="8"/>
  <c r="I164" i="8"/>
  <c r="H164" i="8"/>
  <c r="G164" i="8"/>
  <c r="J163" i="8"/>
  <c r="I163" i="8"/>
  <c r="H163" i="8"/>
  <c r="G163" i="8"/>
  <c r="J162" i="8"/>
  <c r="I162" i="8"/>
  <c r="H162" i="8"/>
  <c r="G162" i="8"/>
  <c r="J161" i="8"/>
  <c r="I161" i="8"/>
  <c r="H161" i="8"/>
  <c r="G161" i="8"/>
  <c r="J160" i="8"/>
  <c r="I160" i="8"/>
  <c r="H160" i="8"/>
  <c r="G160" i="8"/>
  <c r="J159" i="8"/>
  <c r="I159" i="8"/>
  <c r="H159" i="8"/>
  <c r="G159" i="8"/>
  <c r="J158" i="8"/>
  <c r="I158" i="8"/>
  <c r="H158" i="8"/>
  <c r="G158" i="8"/>
  <c r="J157" i="8"/>
  <c r="I157" i="8"/>
  <c r="H157" i="8"/>
  <c r="G157" i="8"/>
  <c r="J156" i="8"/>
  <c r="I156" i="8"/>
  <c r="H156" i="8"/>
  <c r="G156" i="8"/>
  <c r="J155" i="8"/>
  <c r="I155" i="8"/>
  <c r="H155" i="8"/>
  <c r="G155" i="8"/>
  <c r="J154" i="8"/>
  <c r="I154" i="8"/>
  <c r="H154" i="8"/>
  <c r="G154" i="8"/>
  <c r="J153" i="8"/>
  <c r="I153" i="8"/>
  <c r="H153" i="8"/>
  <c r="G153" i="8"/>
  <c r="J152" i="8"/>
  <c r="I152" i="8"/>
  <c r="H152" i="8"/>
  <c r="G152" i="8"/>
  <c r="J151" i="8"/>
  <c r="I151" i="8"/>
  <c r="H151" i="8"/>
  <c r="G151" i="8"/>
  <c r="J150" i="8"/>
  <c r="I150" i="8"/>
  <c r="H150" i="8"/>
  <c r="G150" i="8"/>
  <c r="J149" i="8"/>
  <c r="I149" i="8"/>
  <c r="H149" i="8"/>
  <c r="G149" i="8"/>
  <c r="J148" i="8"/>
  <c r="I148" i="8"/>
  <c r="H148" i="8"/>
  <c r="G148" i="8"/>
  <c r="J147" i="8"/>
  <c r="I147" i="8"/>
  <c r="H147" i="8"/>
  <c r="G147" i="8"/>
  <c r="J146" i="8"/>
  <c r="I146" i="8"/>
  <c r="H146" i="8"/>
  <c r="G146" i="8"/>
  <c r="J145" i="8"/>
  <c r="I145" i="8"/>
  <c r="H145" i="8"/>
  <c r="G145" i="8"/>
  <c r="J144" i="8"/>
  <c r="I144" i="8"/>
  <c r="H144" i="8"/>
  <c r="G144" i="8"/>
  <c r="J143" i="8"/>
  <c r="I143" i="8"/>
  <c r="H143" i="8"/>
  <c r="G143" i="8"/>
  <c r="J142" i="8"/>
  <c r="I142" i="8"/>
  <c r="H142" i="8"/>
  <c r="G142" i="8"/>
  <c r="J141" i="8"/>
  <c r="I141" i="8"/>
  <c r="H141" i="8"/>
  <c r="G141" i="8"/>
  <c r="J140" i="8"/>
  <c r="I140" i="8"/>
  <c r="H140" i="8"/>
  <c r="G140" i="8"/>
  <c r="J139" i="8"/>
  <c r="I139" i="8"/>
  <c r="H139" i="8"/>
  <c r="G139" i="8"/>
  <c r="J138" i="8"/>
  <c r="I138" i="8"/>
  <c r="H138" i="8"/>
  <c r="G138" i="8"/>
  <c r="J137" i="8"/>
  <c r="I137" i="8"/>
  <c r="H137" i="8"/>
  <c r="G137" i="8"/>
  <c r="J136" i="8"/>
  <c r="I136" i="8"/>
  <c r="H136" i="8"/>
  <c r="G136" i="8"/>
  <c r="J135" i="8"/>
  <c r="I135" i="8"/>
  <c r="H135" i="8"/>
  <c r="G135" i="8"/>
  <c r="J134" i="8"/>
  <c r="I134" i="8"/>
  <c r="H134" i="8"/>
  <c r="G134" i="8"/>
  <c r="J133" i="8"/>
  <c r="I133" i="8"/>
  <c r="H133" i="8"/>
  <c r="G133" i="8"/>
  <c r="J132" i="8"/>
  <c r="I132" i="8"/>
  <c r="H132" i="8"/>
  <c r="G132" i="8"/>
  <c r="J131" i="8"/>
  <c r="I131" i="8"/>
  <c r="H131" i="8"/>
  <c r="G131" i="8"/>
  <c r="J130" i="8"/>
  <c r="I130" i="8"/>
  <c r="H130" i="8"/>
  <c r="G130" i="8"/>
  <c r="J129" i="8"/>
  <c r="I129" i="8"/>
  <c r="H129" i="8"/>
  <c r="G129" i="8"/>
  <c r="J128" i="8"/>
  <c r="I128" i="8"/>
  <c r="H128" i="8"/>
  <c r="G128" i="8"/>
  <c r="J127" i="8"/>
  <c r="I127" i="8"/>
  <c r="H127" i="8"/>
  <c r="G127" i="8"/>
  <c r="J126" i="8"/>
  <c r="I126" i="8"/>
  <c r="H126" i="8"/>
  <c r="G126" i="8"/>
  <c r="J125" i="8"/>
  <c r="I125" i="8"/>
  <c r="H125" i="8"/>
  <c r="G125" i="8"/>
  <c r="J124" i="8"/>
  <c r="I124" i="8"/>
  <c r="H124" i="8"/>
  <c r="G124" i="8"/>
  <c r="J123" i="8"/>
  <c r="I123" i="8"/>
  <c r="H123" i="8"/>
  <c r="G123" i="8"/>
  <c r="J122" i="8"/>
  <c r="I122" i="8"/>
  <c r="H122" i="8"/>
  <c r="G122" i="8"/>
  <c r="J121" i="8"/>
  <c r="I121" i="8"/>
  <c r="H121" i="8"/>
  <c r="G121" i="8"/>
  <c r="J120" i="8"/>
  <c r="I120" i="8"/>
  <c r="H120" i="8"/>
  <c r="G120" i="8"/>
  <c r="J119" i="8"/>
  <c r="I119" i="8"/>
  <c r="H119" i="8"/>
  <c r="G119" i="8"/>
  <c r="J118" i="8"/>
  <c r="I118" i="8"/>
  <c r="H118" i="8"/>
  <c r="G118" i="8"/>
  <c r="J117" i="8"/>
  <c r="I117" i="8"/>
  <c r="H117" i="8"/>
  <c r="G117" i="8"/>
  <c r="J116" i="8"/>
  <c r="I116" i="8"/>
  <c r="H116" i="8"/>
  <c r="G116" i="8"/>
  <c r="J115" i="8"/>
  <c r="I115" i="8"/>
  <c r="H115" i="8"/>
  <c r="G115" i="8"/>
  <c r="J114" i="8"/>
  <c r="I114" i="8"/>
  <c r="H114" i="8"/>
  <c r="G114" i="8"/>
  <c r="J113" i="8"/>
  <c r="I113" i="8"/>
  <c r="H113" i="8"/>
  <c r="G113" i="8"/>
  <c r="J112" i="8"/>
  <c r="I112" i="8"/>
  <c r="H112" i="8"/>
  <c r="G112" i="8"/>
  <c r="J111" i="8"/>
  <c r="I111" i="8"/>
  <c r="H111" i="8"/>
  <c r="G111" i="8"/>
  <c r="J110" i="8"/>
  <c r="I110" i="8"/>
  <c r="H110" i="8"/>
  <c r="G110" i="8"/>
  <c r="J109" i="8"/>
  <c r="I109" i="8"/>
  <c r="H109" i="8"/>
  <c r="G109" i="8"/>
  <c r="J108" i="8"/>
  <c r="I108" i="8"/>
  <c r="H108" i="8"/>
  <c r="G108" i="8"/>
  <c r="J107" i="8"/>
  <c r="I107" i="8"/>
  <c r="H107" i="8"/>
  <c r="G107" i="8"/>
  <c r="J106" i="8"/>
  <c r="I106" i="8"/>
  <c r="H106" i="8"/>
  <c r="G106" i="8"/>
  <c r="J105" i="8"/>
  <c r="I105" i="8"/>
  <c r="H105" i="8"/>
  <c r="G105" i="8"/>
  <c r="J104" i="8"/>
  <c r="I104" i="8"/>
  <c r="H104" i="8"/>
  <c r="G104" i="8"/>
  <c r="J103" i="8"/>
  <c r="I103" i="8"/>
  <c r="H103" i="8"/>
  <c r="G103" i="8"/>
  <c r="J102" i="8"/>
  <c r="I102" i="8"/>
  <c r="H102" i="8"/>
  <c r="G102" i="8"/>
  <c r="J101" i="8"/>
  <c r="I101" i="8"/>
  <c r="H101" i="8"/>
  <c r="G101" i="8"/>
  <c r="J100" i="8"/>
  <c r="I100" i="8"/>
  <c r="H100" i="8"/>
  <c r="G100" i="8"/>
  <c r="J99" i="8"/>
  <c r="I99" i="8"/>
  <c r="H99" i="8"/>
  <c r="G99" i="8"/>
  <c r="J98" i="8"/>
  <c r="I98" i="8"/>
  <c r="H98" i="8"/>
  <c r="G98" i="8"/>
  <c r="J97" i="8"/>
  <c r="I97" i="8"/>
  <c r="H97" i="8"/>
  <c r="G97" i="8"/>
  <c r="J96" i="8"/>
  <c r="I96" i="8"/>
  <c r="H96" i="8"/>
  <c r="G96" i="8"/>
  <c r="J95" i="8"/>
  <c r="I95" i="8"/>
  <c r="H95" i="8"/>
  <c r="G95" i="8"/>
  <c r="J94" i="8"/>
  <c r="I94" i="8"/>
  <c r="H94" i="8"/>
  <c r="G94" i="8"/>
  <c r="J93" i="8"/>
  <c r="I93" i="8"/>
  <c r="H93" i="8"/>
  <c r="G93" i="8"/>
  <c r="J92" i="8"/>
  <c r="I92" i="8"/>
  <c r="H92" i="8"/>
  <c r="G92" i="8"/>
  <c r="J91" i="8"/>
  <c r="I91" i="8"/>
  <c r="H91" i="8"/>
  <c r="G91" i="8"/>
  <c r="J90" i="8"/>
  <c r="I90" i="8"/>
  <c r="H90" i="8"/>
  <c r="G90" i="8"/>
  <c r="J89" i="8"/>
  <c r="I89" i="8"/>
  <c r="H89" i="8"/>
  <c r="G89" i="8"/>
  <c r="J88" i="8"/>
  <c r="I88" i="8"/>
  <c r="H88" i="8"/>
  <c r="G88" i="8"/>
  <c r="J87" i="8"/>
  <c r="I87" i="8"/>
  <c r="H87" i="8"/>
  <c r="G87" i="8"/>
  <c r="J86" i="8"/>
  <c r="I86" i="8"/>
  <c r="H86" i="8"/>
  <c r="G86" i="8"/>
  <c r="J85" i="8"/>
  <c r="I85" i="8"/>
  <c r="H85" i="8"/>
  <c r="G85" i="8"/>
  <c r="J84" i="8"/>
  <c r="I84" i="8"/>
  <c r="H84" i="8"/>
  <c r="G84" i="8"/>
  <c r="J83" i="8"/>
  <c r="I83" i="8"/>
  <c r="H83" i="8"/>
  <c r="G83" i="8"/>
  <c r="J82" i="8"/>
  <c r="I82" i="8"/>
  <c r="H82" i="8"/>
  <c r="G82" i="8"/>
  <c r="J81" i="8"/>
  <c r="I81" i="8"/>
  <c r="H81" i="8"/>
  <c r="G81" i="8"/>
  <c r="J80" i="8"/>
  <c r="I80" i="8"/>
  <c r="H80" i="8"/>
  <c r="G80" i="8"/>
  <c r="J79" i="8"/>
  <c r="I79" i="8"/>
  <c r="H79" i="8"/>
  <c r="G79" i="8"/>
  <c r="J78" i="8"/>
  <c r="I78" i="8"/>
  <c r="H78" i="8"/>
  <c r="G78" i="8"/>
  <c r="J77" i="8"/>
  <c r="I77" i="8"/>
  <c r="H77" i="8"/>
  <c r="G77" i="8"/>
  <c r="J76" i="8"/>
  <c r="I76" i="8"/>
  <c r="H76" i="8"/>
  <c r="G76" i="8"/>
  <c r="J75" i="8"/>
  <c r="I75" i="8"/>
  <c r="H75" i="8"/>
  <c r="G75" i="8"/>
  <c r="J74" i="8"/>
  <c r="I74" i="8"/>
  <c r="H74" i="8"/>
  <c r="G74" i="8"/>
  <c r="J73" i="8"/>
  <c r="I73" i="8"/>
  <c r="H73" i="8"/>
  <c r="G73" i="8"/>
  <c r="J72" i="8"/>
  <c r="I72" i="8"/>
  <c r="H72" i="8"/>
  <c r="G72" i="8"/>
  <c r="J71" i="8"/>
  <c r="I71" i="8"/>
  <c r="H71" i="8"/>
  <c r="G71" i="8"/>
  <c r="J70" i="8"/>
  <c r="I70" i="8"/>
  <c r="H70" i="8"/>
  <c r="G70" i="8"/>
  <c r="J69" i="8"/>
  <c r="I69" i="8"/>
  <c r="H69" i="8"/>
  <c r="G69" i="8"/>
  <c r="J68" i="8"/>
  <c r="I68" i="8"/>
  <c r="H68" i="8"/>
  <c r="G68" i="8"/>
  <c r="J67" i="8"/>
  <c r="I67" i="8"/>
  <c r="H67" i="8"/>
  <c r="G67" i="8"/>
  <c r="J66" i="8"/>
  <c r="I66" i="8"/>
  <c r="H66" i="8"/>
  <c r="G66" i="8"/>
  <c r="J65" i="8"/>
  <c r="I65" i="8"/>
  <c r="H65" i="8"/>
  <c r="G65" i="8"/>
  <c r="J64" i="8"/>
  <c r="I64" i="8"/>
  <c r="H64" i="8"/>
  <c r="G64" i="8"/>
  <c r="J63" i="8"/>
  <c r="I63" i="8"/>
  <c r="H63" i="8"/>
  <c r="G63" i="8"/>
  <c r="J62" i="8"/>
  <c r="I62" i="8"/>
  <c r="H62" i="8"/>
  <c r="G62" i="8"/>
  <c r="J61" i="8"/>
  <c r="I61" i="8"/>
  <c r="H61" i="8"/>
  <c r="G61" i="8"/>
  <c r="J60" i="8"/>
  <c r="I60" i="8"/>
  <c r="H60" i="8"/>
  <c r="G60" i="8"/>
  <c r="J59" i="8"/>
  <c r="I59" i="8"/>
  <c r="H59" i="8"/>
  <c r="G59" i="8"/>
  <c r="J58" i="8"/>
  <c r="I58" i="8"/>
  <c r="H58" i="8"/>
  <c r="G58" i="8"/>
  <c r="J57" i="8"/>
  <c r="I57" i="8"/>
  <c r="H57" i="8"/>
  <c r="G57" i="8"/>
  <c r="J56" i="8"/>
  <c r="I56" i="8"/>
  <c r="H56" i="8"/>
  <c r="G56" i="8"/>
  <c r="J55" i="8"/>
  <c r="I55" i="8"/>
  <c r="H55" i="8"/>
  <c r="G55" i="8"/>
  <c r="J54" i="8"/>
  <c r="I54" i="8"/>
  <c r="H54" i="8"/>
  <c r="G54" i="8"/>
  <c r="J53" i="8"/>
  <c r="I53" i="8"/>
  <c r="H53" i="8"/>
  <c r="G53" i="8"/>
  <c r="J52" i="8"/>
  <c r="I52" i="8"/>
  <c r="H52" i="8"/>
  <c r="G52" i="8"/>
  <c r="J51" i="8"/>
  <c r="I51" i="8"/>
  <c r="H51" i="8"/>
  <c r="G51" i="8"/>
  <c r="J50" i="8"/>
  <c r="I50" i="8"/>
  <c r="H50" i="8"/>
  <c r="G50" i="8"/>
  <c r="J49" i="8"/>
  <c r="I49" i="8"/>
  <c r="H49" i="8"/>
  <c r="G49" i="8"/>
  <c r="J48" i="8"/>
  <c r="I48" i="8"/>
  <c r="H48" i="8"/>
  <c r="G48" i="8"/>
  <c r="J47" i="8"/>
  <c r="I47" i="8"/>
  <c r="H47" i="8"/>
  <c r="G47" i="8"/>
  <c r="J46" i="8"/>
  <c r="I46" i="8"/>
  <c r="H46" i="8"/>
  <c r="G46" i="8"/>
  <c r="J45" i="8"/>
  <c r="I45" i="8"/>
  <c r="H45" i="8"/>
  <c r="G45" i="8"/>
  <c r="J44" i="8"/>
  <c r="I44" i="8"/>
  <c r="H44" i="8"/>
  <c r="G44" i="8"/>
  <c r="J43" i="8"/>
  <c r="I43" i="8"/>
  <c r="H43" i="8"/>
  <c r="G43" i="8"/>
  <c r="J42" i="8"/>
  <c r="I42" i="8"/>
  <c r="H42" i="8"/>
  <c r="G42" i="8"/>
  <c r="J41" i="8"/>
  <c r="I41" i="8"/>
  <c r="H41" i="8"/>
  <c r="G41" i="8"/>
  <c r="J40" i="8"/>
  <c r="I40" i="8"/>
  <c r="H40" i="8"/>
  <c r="G40" i="8"/>
  <c r="J39" i="8"/>
  <c r="I39" i="8"/>
  <c r="H39" i="8"/>
  <c r="G39" i="8"/>
  <c r="J38" i="8"/>
  <c r="I38" i="8"/>
  <c r="H38" i="8"/>
  <c r="G38" i="8"/>
  <c r="J37" i="8"/>
  <c r="I37" i="8"/>
  <c r="H37" i="8"/>
  <c r="G37" i="8"/>
  <c r="J36" i="8"/>
  <c r="I36" i="8"/>
  <c r="H36" i="8"/>
  <c r="G36" i="8"/>
  <c r="J35" i="8"/>
  <c r="I35" i="8"/>
  <c r="H35" i="8"/>
  <c r="G35" i="8"/>
  <c r="J34" i="8"/>
  <c r="I34" i="8"/>
  <c r="H34" i="8"/>
  <c r="G34" i="8"/>
  <c r="J33" i="8"/>
  <c r="I33" i="8"/>
  <c r="H33" i="8"/>
  <c r="G33" i="8"/>
  <c r="J32" i="8"/>
  <c r="I32" i="8"/>
  <c r="H32" i="8"/>
  <c r="G32" i="8"/>
  <c r="J31" i="8"/>
  <c r="I31" i="8"/>
  <c r="H31" i="8"/>
  <c r="G31" i="8"/>
  <c r="J30" i="8"/>
  <c r="I30" i="8"/>
  <c r="H30" i="8"/>
  <c r="G30" i="8"/>
  <c r="J29" i="8"/>
  <c r="I29" i="8"/>
  <c r="H29" i="8"/>
  <c r="G29" i="8"/>
  <c r="J28" i="8"/>
  <c r="I28" i="8"/>
  <c r="H28" i="8"/>
  <c r="G28" i="8"/>
  <c r="J27" i="8"/>
  <c r="I27" i="8"/>
  <c r="H27" i="8"/>
  <c r="G27" i="8"/>
  <c r="J26" i="8"/>
  <c r="I26" i="8"/>
  <c r="H26" i="8"/>
  <c r="G26" i="8"/>
  <c r="J25" i="8"/>
  <c r="I25" i="8"/>
  <c r="H25" i="8"/>
  <c r="G25" i="8"/>
  <c r="J24" i="8"/>
  <c r="I24" i="8"/>
  <c r="H24" i="8"/>
  <c r="G24" i="8"/>
  <c r="J23" i="8"/>
  <c r="I23" i="8"/>
  <c r="H23" i="8"/>
  <c r="G23" i="8"/>
  <c r="J22" i="8"/>
  <c r="I22" i="8"/>
  <c r="H22" i="8"/>
  <c r="G22" i="8"/>
  <c r="J21" i="8"/>
  <c r="I21" i="8"/>
  <c r="H21" i="8"/>
  <c r="G21" i="8"/>
  <c r="J20" i="8"/>
  <c r="I20" i="8"/>
  <c r="H20" i="8"/>
  <c r="G20" i="8"/>
  <c r="J19" i="8"/>
  <c r="I19" i="8"/>
  <c r="H19" i="8"/>
  <c r="G19" i="8"/>
  <c r="J18" i="8"/>
  <c r="I18" i="8"/>
  <c r="H18" i="8"/>
  <c r="G18" i="8"/>
  <c r="J17" i="8"/>
  <c r="I17" i="8"/>
  <c r="H17" i="8"/>
  <c r="G17" i="8"/>
  <c r="J16" i="8"/>
  <c r="I16" i="8"/>
  <c r="H16" i="8"/>
  <c r="G16" i="8"/>
  <c r="J15" i="8"/>
  <c r="I15" i="8"/>
  <c r="H15" i="8"/>
  <c r="G15" i="8"/>
  <c r="J14" i="8"/>
  <c r="I14" i="8"/>
  <c r="H14" i="8"/>
  <c r="G14" i="8"/>
  <c r="J13" i="8"/>
  <c r="I13" i="8"/>
  <c r="H13" i="8"/>
  <c r="G13" i="8"/>
  <c r="J12" i="8"/>
  <c r="I12" i="8"/>
  <c r="H12" i="8"/>
  <c r="G12" i="8"/>
  <c r="J11" i="8"/>
  <c r="I11" i="8"/>
  <c r="H11" i="8"/>
  <c r="G11" i="8"/>
  <c r="J10" i="8"/>
  <c r="I10" i="8"/>
  <c r="H10" i="8"/>
  <c r="G10" i="8"/>
  <c r="J9" i="8"/>
  <c r="I9" i="8"/>
  <c r="H9" i="8"/>
  <c r="G9" i="8"/>
  <c r="J8" i="8"/>
  <c r="I8" i="8"/>
  <c r="H8" i="8"/>
  <c r="G8" i="8"/>
  <c r="J7" i="8"/>
  <c r="I7" i="8"/>
  <c r="H7" i="8"/>
  <c r="G7" i="8"/>
  <c r="J6" i="8"/>
  <c r="I6" i="8"/>
  <c r="H6" i="8"/>
  <c r="G6" i="8"/>
  <c r="H5" i="8"/>
  <c r="G5" i="8"/>
  <c r="K135" i="8" l="1"/>
  <c r="K147" i="8"/>
  <c r="K159" i="8"/>
  <c r="K170" i="8"/>
  <c r="K9" i="8"/>
  <c r="K21" i="8"/>
  <c r="K69" i="8"/>
  <c r="K56" i="8"/>
  <c r="K68" i="8"/>
  <c r="K99" i="8"/>
  <c r="K105" i="8"/>
  <c r="K130" i="8"/>
  <c r="K142" i="8"/>
  <c r="K154" i="8"/>
  <c r="K140" i="8"/>
  <c r="K152" i="8"/>
  <c r="K164" i="8"/>
  <c r="K133" i="8"/>
  <c r="K145" i="8"/>
  <c r="K157" i="8"/>
  <c r="K168" i="8"/>
  <c r="K27" i="8"/>
  <c r="K138" i="8"/>
  <c r="K150" i="8"/>
  <c r="K162" i="8"/>
  <c r="K173" i="8"/>
  <c r="K131" i="8"/>
  <c r="K143" i="8"/>
  <c r="K155" i="8"/>
  <c r="K166" i="8"/>
  <c r="K178" i="8"/>
  <c r="K136" i="8"/>
  <c r="K148" i="8"/>
  <c r="K160" i="8"/>
  <c r="K171" i="8"/>
  <c r="K141" i="8"/>
  <c r="K153" i="8"/>
  <c r="K165" i="8"/>
  <c r="K134" i="8"/>
  <c r="K146" i="8"/>
  <c r="K158" i="8"/>
  <c r="K169" i="8"/>
  <c r="K139" i="8"/>
  <c r="K151" i="8"/>
  <c r="K163" i="8"/>
  <c r="K176" i="8"/>
  <c r="K132" i="8"/>
  <c r="K144" i="8"/>
  <c r="K156" i="8"/>
  <c r="K167" i="8"/>
  <c r="K104" i="8"/>
  <c r="K116" i="8"/>
  <c r="K122" i="8"/>
  <c r="K137" i="8"/>
  <c r="K149" i="8"/>
  <c r="K161" i="8"/>
  <c r="K172" i="8"/>
  <c r="K8" i="8"/>
  <c r="K20" i="8"/>
  <c r="K121" i="8"/>
  <c r="K127" i="8"/>
  <c r="K44" i="8"/>
  <c r="K35" i="8"/>
  <c r="K14" i="8"/>
  <c r="K77" i="8"/>
  <c r="K80" i="8"/>
  <c r="K92" i="8"/>
  <c r="K32" i="8"/>
  <c r="K45" i="8"/>
  <c r="K48" i="8"/>
  <c r="K50" i="8"/>
  <c r="K57" i="8"/>
  <c r="K86" i="8"/>
  <c r="K33" i="8"/>
  <c r="K42" i="8"/>
  <c r="K81" i="8"/>
  <c r="K93" i="8"/>
  <c r="K117" i="8"/>
  <c r="K120" i="8"/>
  <c r="K128" i="8"/>
  <c r="K129" i="8"/>
  <c r="K26" i="8"/>
  <c r="K13" i="8"/>
  <c r="K22" i="8"/>
  <c r="K28" i="8"/>
  <c r="K31" i="8"/>
  <c r="K63" i="8"/>
  <c r="K114" i="8"/>
  <c r="K61" i="8"/>
  <c r="K94" i="8"/>
  <c r="K100" i="8"/>
  <c r="K103" i="8"/>
  <c r="K39" i="8"/>
  <c r="K111" i="8"/>
  <c r="K17" i="8"/>
  <c r="K34" i="8"/>
  <c r="K40" i="8"/>
  <c r="K43" i="8"/>
  <c r="K54" i="8"/>
  <c r="K60" i="8"/>
  <c r="K89" i="8"/>
  <c r="K106" i="8"/>
  <c r="K112" i="8"/>
  <c r="K115" i="8"/>
  <c r="K71" i="8"/>
  <c r="K37" i="8"/>
  <c r="K51" i="8"/>
  <c r="K74" i="8"/>
  <c r="K83" i="8"/>
  <c r="K109" i="8"/>
  <c r="K126" i="8"/>
  <c r="K62" i="8"/>
  <c r="K97" i="8"/>
  <c r="K11" i="8"/>
  <c r="K29" i="8"/>
  <c r="K46" i="8"/>
  <c r="K52" i="8"/>
  <c r="K55" i="8"/>
  <c r="K66" i="8"/>
  <c r="K72" i="8"/>
  <c r="K101" i="8"/>
  <c r="K118" i="8"/>
  <c r="K123" i="8"/>
  <c r="K6" i="8"/>
  <c r="K23" i="8"/>
  <c r="K49" i="8"/>
  <c r="K95" i="8"/>
  <c r="K124" i="8"/>
  <c r="K12" i="8"/>
  <c r="K41" i="8"/>
  <c r="K58" i="8"/>
  <c r="K64" i="8"/>
  <c r="K67" i="8"/>
  <c r="K78" i="8"/>
  <c r="K84" i="8"/>
  <c r="K113" i="8"/>
  <c r="K25" i="8"/>
  <c r="K75" i="8"/>
  <c r="K98" i="8"/>
  <c r="K107" i="8"/>
  <c r="K7" i="8"/>
  <c r="K18" i="8"/>
  <c r="K24" i="8"/>
  <c r="K53" i="8"/>
  <c r="K70" i="8"/>
  <c r="K76" i="8"/>
  <c r="K79" i="8"/>
  <c r="K90" i="8"/>
  <c r="K96" i="8"/>
  <c r="K30" i="8"/>
  <c r="K47" i="8"/>
  <c r="K73" i="8"/>
  <c r="K87" i="8"/>
  <c r="K110" i="8"/>
  <c r="K119" i="8"/>
  <c r="K125" i="8"/>
  <c r="K15" i="8"/>
  <c r="K38" i="8"/>
  <c r="K10" i="8"/>
  <c r="K16" i="8"/>
  <c r="K19" i="8"/>
  <c r="K36" i="8"/>
  <c r="K65" i="8"/>
  <c r="K82" i="8"/>
  <c r="K88" i="8"/>
  <c r="K91" i="8"/>
  <c r="K102" i="8"/>
  <c r="K108" i="8"/>
  <c r="K59" i="8"/>
  <c r="K85" i="8"/>
  <c r="H179" i="8"/>
  <c r="H182" i="8" s="1"/>
  <c r="J5" i="8"/>
  <c r="I5" i="8"/>
  <c r="K5" i="8" l="1"/>
  <c r="G179" i="8" l="1"/>
  <c r="G182" i="8" s="1"/>
  <c r="J179" i="8"/>
  <c r="J182" i="8" s="1"/>
  <c r="I179" i="8"/>
  <c r="I182" i="8" s="1"/>
  <c r="K182" i="8" l="1"/>
  <c r="K179" i="8"/>
  <c r="H68" i="6" l="1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24" i="1"/>
  <c r="I3" i="1" s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R2" i="1"/>
  <c r="Q2" i="1"/>
  <c r="P2" i="1"/>
  <c r="O2" i="1"/>
  <c r="N2" i="1"/>
  <c r="M2" i="1"/>
  <c r="L2" i="1"/>
  <c r="K2" i="1"/>
  <c r="J2" i="1"/>
  <c r="I2" i="1"/>
  <c r="R40" i="1"/>
  <c r="R19" i="1" s="1"/>
  <c r="Q40" i="1"/>
  <c r="Q19" i="1" s="1"/>
  <c r="P40" i="1"/>
  <c r="P19" i="1" s="1"/>
  <c r="O40" i="1"/>
  <c r="O19" i="1" s="1"/>
  <c r="N40" i="1"/>
  <c r="N19" i="1" s="1"/>
  <c r="M40" i="1"/>
  <c r="M19" i="1" s="1"/>
  <c r="L40" i="1"/>
  <c r="L19" i="1" s="1"/>
  <c r="K40" i="1"/>
  <c r="K19" i="1" s="1"/>
  <c r="J40" i="1"/>
  <c r="J19" i="1" s="1"/>
  <c r="I40" i="1"/>
  <c r="I19" i="1" s="1"/>
  <c r="R39" i="1"/>
  <c r="R18" i="1" s="1"/>
  <c r="Q39" i="1"/>
  <c r="Q18" i="1" s="1"/>
  <c r="P39" i="1"/>
  <c r="P18" i="1" s="1"/>
  <c r="O39" i="1"/>
  <c r="O18" i="1" s="1"/>
  <c r="N39" i="1"/>
  <c r="N18" i="1" s="1"/>
  <c r="M39" i="1"/>
  <c r="M18" i="1" s="1"/>
  <c r="L39" i="1"/>
  <c r="L18" i="1" s="1"/>
  <c r="K39" i="1"/>
  <c r="K18" i="1" s="1"/>
  <c r="J39" i="1"/>
  <c r="J18" i="1" s="1"/>
  <c r="I39" i="1"/>
  <c r="I18" i="1" s="1"/>
  <c r="R37" i="1"/>
  <c r="R16" i="1" s="1"/>
  <c r="Q37" i="1"/>
  <c r="Q16" i="1" s="1"/>
  <c r="P37" i="1"/>
  <c r="P16" i="1" s="1"/>
  <c r="O37" i="1"/>
  <c r="O16" i="1" s="1"/>
  <c r="N37" i="1"/>
  <c r="N16" i="1" s="1"/>
  <c r="M37" i="1"/>
  <c r="M16" i="1" s="1"/>
  <c r="L37" i="1"/>
  <c r="L16" i="1" s="1"/>
  <c r="K37" i="1"/>
  <c r="K16" i="1" s="1"/>
  <c r="J37" i="1"/>
  <c r="J16" i="1" s="1"/>
  <c r="I37" i="1"/>
  <c r="I16" i="1" s="1"/>
  <c r="R36" i="1"/>
  <c r="R15" i="1" s="1"/>
  <c r="Q36" i="1"/>
  <c r="Q15" i="1" s="1"/>
  <c r="P36" i="1"/>
  <c r="P15" i="1" s="1"/>
  <c r="O36" i="1"/>
  <c r="O15" i="1" s="1"/>
  <c r="N36" i="1"/>
  <c r="N15" i="1" s="1"/>
  <c r="M36" i="1"/>
  <c r="M15" i="1" s="1"/>
  <c r="L36" i="1"/>
  <c r="L15" i="1" s="1"/>
  <c r="K36" i="1"/>
  <c r="K15" i="1" s="1"/>
  <c r="J36" i="1"/>
  <c r="J15" i="1" s="1"/>
  <c r="I36" i="1"/>
  <c r="I15" i="1" s="1"/>
  <c r="R35" i="1"/>
  <c r="R14" i="1" s="1"/>
  <c r="Q35" i="1"/>
  <c r="Q14" i="1" s="1"/>
  <c r="P35" i="1"/>
  <c r="P14" i="1" s="1"/>
  <c r="O35" i="1"/>
  <c r="O14" i="1" s="1"/>
  <c r="N35" i="1"/>
  <c r="N14" i="1" s="1"/>
  <c r="M35" i="1"/>
  <c r="M14" i="1" s="1"/>
  <c r="L35" i="1"/>
  <c r="L14" i="1" s="1"/>
  <c r="K35" i="1"/>
  <c r="K14" i="1" s="1"/>
  <c r="J35" i="1"/>
  <c r="J14" i="1" s="1"/>
  <c r="I35" i="1"/>
  <c r="I14" i="1" s="1"/>
  <c r="R34" i="1"/>
  <c r="R13" i="1" s="1"/>
  <c r="Q34" i="1"/>
  <c r="Q13" i="1" s="1"/>
  <c r="P34" i="1"/>
  <c r="P13" i="1" s="1"/>
  <c r="O34" i="1"/>
  <c r="O13" i="1" s="1"/>
  <c r="N34" i="1"/>
  <c r="N13" i="1" s="1"/>
  <c r="M34" i="1"/>
  <c r="M13" i="1" s="1"/>
  <c r="L34" i="1"/>
  <c r="L13" i="1" s="1"/>
  <c r="K34" i="1"/>
  <c r="K13" i="1" s="1"/>
  <c r="J34" i="1"/>
  <c r="J13" i="1" s="1"/>
  <c r="I34" i="1"/>
  <c r="I13" i="1" s="1"/>
  <c r="R33" i="1"/>
  <c r="R12" i="1" s="1"/>
  <c r="Q33" i="1"/>
  <c r="Q12" i="1" s="1"/>
  <c r="P33" i="1"/>
  <c r="P12" i="1" s="1"/>
  <c r="O33" i="1"/>
  <c r="O12" i="1" s="1"/>
  <c r="N33" i="1"/>
  <c r="N12" i="1" s="1"/>
  <c r="M33" i="1"/>
  <c r="M12" i="1" s="1"/>
  <c r="L33" i="1"/>
  <c r="L12" i="1" s="1"/>
  <c r="K33" i="1"/>
  <c r="K12" i="1" s="1"/>
  <c r="J33" i="1"/>
  <c r="J12" i="1" s="1"/>
  <c r="I33" i="1"/>
  <c r="I12" i="1" s="1"/>
  <c r="R32" i="1"/>
  <c r="R11" i="1" s="1"/>
  <c r="Q32" i="1"/>
  <c r="Q11" i="1" s="1"/>
  <c r="P32" i="1"/>
  <c r="P11" i="1" s="1"/>
  <c r="O32" i="1"/>
  <c r="O11" i="1" s="1"/>
  <c r="N32" i="1"/>
  <c r="N11" i="1" s="1"/>
  <c r="M32" i="1"/>
  <c r="M11" i="1" s="1"/>
  <c r="L32" i="1"/>
  <c r="L11" i="1" s="1"/>
  <c r="K32" i="1"/>
  <c r="K11" i="1" s="1"/>
  <c r="J32" i="1"/>
  <c r="J11" i="1" s="1"/>
  <c r="I32" i="1"/>
  <c r="I11" i="1" s="1"/>
  <c r="R31" i="1"/>
  <c r="R10" i="1" s="1"/>
  <c r="Q31" i="1"/>
  <c r="Q10" i="1" s="1"/>
  <c r="P31" i="1"/>
  <c r="P10" i="1" s="1"/>
  <c r="O31" i="1"/>
  <c r="O10" i="1" s="1"/>
  <c r="N31" i="1"/>
  <c r="N10" i="1" s="1"/>
  <c r="M31" i="1"/>
  <c r="M10" i="1" s="1"/>
  <c r="L31" i="1"/>
  <c r="L10" i="1" s="1"/>
  <c r="K31" i="1"/>
  <c r="K10" i="1" s="1"/>
  <c r="J31" i="1"/>
  <c r="J10" i="1" s="1"/>
  <c r="I31" i="1"/>
  <c r="I10" i="1" s="1"/>
  <c r="R30" i="1"/>
  <c r="R9" i="1" s="1"/>
  <c r="Q30" i="1"/>
  <c r="Q9" i="1" s="1"/>
  <c r="P30" i="1"/>
  <c r="P9" i="1" s="1"/>
  <c r="O30" i="1"/>
  <c r="O9" i="1" s="1"/>
  <c r="N30" i="1"/>
  <c r="N9" i="1" s="1"/>
  <c r="M30" i="1"/>
  <c r="M9" i="1" s="1"/>
  <c r="L30" i="1"/>
  <c r="L9" i="1" s="1"/>
  <c r="K30" i="1"/>
  <c r="K9" i="1" s="1"/>
  <c r="J30" i="1"/>
  <c r="J9" i="1" s="1"/>
  <c r="I30" i="1"/>
  <c r="I9" i="1" s="1"/>
  <c r="R29" i="1"/>
  <c r="R8" i="1" s="1"/>
  <c r="Q29" i="1"/>
  <c r="Q8" i="1" s="1"/>
  <c r="P29" i="1"/>
  <c r="P8" i="1" s="1"/>
  <c r="O29" i="1"/>
  <c r="O8" i="1" s="1"/>
  <c r="N29" i="1"/>
  <c r="N8" i="1" s="1"/>
  <c r="M29" i="1"/>
  <c r="M8" i="1" s="1"/>
  <c r="L29" i="1"/>
  <c r="L8" i="1" s="1"/>
  <c r="K29" i="1"/>
  <c r="K8" i="1" s="1"/>
  <c r="J29" i="1"/>
  <c r="J8" i="1" s="1"/>
  <c r="I29" i="1"/>
  <c r="I8" i="1" s="1"/>
  <c r="R28" i="1"/>
  <c r="R7" i="1" s="1"/>
  <c r="Q28" i="1"/>
  <c r="Q7" i="1" s="1"/>
  <c r="P28" i="1"/>
  <c r="P7" i="1" s="1"/>
  <c r="O28" i="1"/>
  <c r="O7" i="1" s="1"/>
  <c r="N28" i="1"/>
  <c r="N7" i="1" s="1"/>
  <c r="M28" i="1"/>
  <c r="M7" i="1" s="1"/>
  <c r="L28" i="1"/>
  <c r="L7" i="1" s="1"/>
  <c r="K28" i="1"/>
  <c r="K7" i="1" s="1"/>
  <c r="J28" i="1"/>
  <c r="J7" i="1" s="1"/>
  <c r="I28" i="1"/>
  <c r="I7" i="1" s="1"/>
  <c r="R27" i="1"/>
  <c r="R6" i="1" s="1"/>
  <c r="Q27" i="1"/>
  <c r="Q6" i="1" s="1"/>
  <c r="P27" i="1"/>
  <c r="P6" i="1" s="1"/>
  <c r="O27" i="1"/>
  <c r="O6" i="1" s="1"/>
  <c r="N27" i="1"/>
  <c r="N6" i="1" s="1"/>
  <c r="M27" i="1"/>
  <c r="M6" i="1" s="1"/>
  <c r="L27" i="1"/>
  <c r="L6" i="1" s="1"/>
  <c r="K27" i="1"/>
  <c r="K6" i="1" s="1"/>
  <c r="J27" i="1"/>
  <c r="J6" i="1" s="1"/>
  <c r="I27" i="1"/>
  <c r="I6" i="1" s="1"/>
  <c r="R26" i="1"/>
  <c r="R5" i="1" s="1"/>
  <c r="Q26" i="1"/>
  <c r="Q5" i="1" s="1"/>
  <c r="P26" i="1"/>
  <c r="P5" i="1" s="1"/>
  <c r="O26" i="1"/>
  <c r="O5" i="1" s="1"/>
  <c r="N26" i="1"/>
  <c r="N5" i="1" s="1"/>
  <c r="M26" i="1"/>
  <c r="M5" i="1" s="1"/>
  <c r="L26" i="1"/>
  <c r="L5" i="1" s="1"/>
  <c r="K26" i="1"/>
  <c r="K5" i="1" s="1"/>
  <c r="J26" i="1"/>
  <c r="J5" i="1" s="1"/>
  <c r="I26" i="1"/>
  <c r="I5" i="1" s="1"/>
  <c r="R25" i="1"/>
  <c r="R4" i="1" s="1"/>
  <c r="Q25" i="1"/>
  <c r="Q4" i="1" s="1"/>
  <c r="P25" i="1"/>
  <c r="P4" i="1" s="1"/>
  <c r="O25" i="1"/>
  <c r="O4" i="1" s="1"/>
  <c r="N25" i="1"/>
  <c r="N4" i="1" s="1"/>
  <c r="M25" i="1"/>
  <c r="M4" i="1" s="1"/>
  <c r="L25" i="1"/>
  <c r="L4" i="1" s="1"/>
  <c r="K25" i="1"/>
  <c r="K4" i="1" s="1"/>
  <c r="J25" i="1"/>
  <c r="J4" i="1" s="1"/>
  <c r="I25" i="1"/>
  <c r="I4" i="1" s="1"/>
  <c r="R24" i="1"/>
  <c r="R3" i="1" s="1"/>
  <c r="Q24" i="1"/>
  <c r="Q3" i="1" s="1"/>
  <c r="P24" i="1"/>
  <c r="P3" i="1" s="1"/>
  <c r="O24" i="1"/>
  <c r="O3" i="1" s="1"/>
  <c r="N24" i="1"/>
  <c r="N3" i="1" s="1"/>
  <c r="M24" i="1"/>
  <c r="M3" i="1" s="1"/>
  <c r="L24" i="1"/>
  <c r="L3" i="1" s="1"/>
  <c r="K24" i="1"/>
  <c r="K3" i="1" s="1"/>
  <c r="J24" i="1"/>
  <c r="J3" i="1" s="1"/>
  <c r="D2" i="6" l="1"/>
  <c r="D68" i="6"/>
  <c r="D43" i="6"/>
  <c r="D10" i="6"/>
  <c r="D55" i="6"/>
  <c r="D13" i="6"/>
  <c r="D44" i="6"/>
  <c r="D37" i="6"/>
  <c r="D15" i="6"/>
  <c r="D8" i="6"/>
  <c r="D7" i="6"/>
  <c r="D9" i="6"/>
  <c r="D34" i="6"/>
  <c r="D28" i="6"/>
  <c r="D49" i="6"/>
  <c r="D26" i="6"/>
  <c r="D51" i="6"/>
  <c r="D62" i="6"/>
  <c r="D17" i="6"/>
  <c r="D35" i="6"/>
  <c r="D53" i="6"/>
  <c r="D52" i="6"/>
  <c r="D25" i="6"/>
  <c r="D50" i="6"/>
  <c r="D41" i="6"/>
  <c r="D67" i="6"/>
  <c r="D58" i="6"/>
  <c r="D39" i="6"/>
  <c r="D57" i="6"/>
  <c r="D16" i="6"/>
  <c r="D6" i="6"/>
  <c r="D32" i="6"/>
  <c r="D4" i="6"/>
  <c r="D60" i="6"/>
  <c r="D20" i="6"/>
  <c r="D5" i="6"/>
  <c r="D30" i="6"/>
  <c r="D47" i="6"/>
  <c r="D36" i="6"/>
  <c r="D14" i="6"/>
  <c r="D40" i="6"/>
  <c r="D22" i="6"/>
  <c r="D48" i="6"/>
  <c r="D61" i="6"/>
  <c r="D38" i="6"/>
  <c r="D3" i="6"/>
  <c r="D64" i="6"/>
  <c r="D21" i="6"/>
  <c r="D46" i="6"/>
  <c r="D11" i="6"/>
  <c r="D29" i="6"/>
  <c r="D42" i="6"/>
  <c r="D54" i="6"/>
  <c r="D19" i="6"/>
  <c r="D45" i="6"/>
  <c r="D23" i="6"/>
  <c r="D56" i="6"/>
  <c r="D63" i="6"/>
  <c r="D27" i="6"/>
  <c r="D12" i="6"/>
  <c r="D24" i="6"/>
  <c r="D31" i="6"/>
  <c r="D65" i="6"/>
  <c r="D66" i="6"/>
  <c r="D59" i="6"/>
  <c r="D18" i="6"/>
  <c r="D33" i="6"/>
</calcChain>
</file>

<file path=xl/sharedStrings.xml><?xml version="1.0" encoding="utf-8"?>
<sst xmlns="http://schemas.openxmlformats.org/spreadsheetml/2006/main" count="2389" uniqueCount="935">
  <si>
    <t>end</t>
  </si>
  <si>
    <t>-</t>
  </si>
  <si>
    <t>3塁側</t>
    <rPh sb="1" eb="2">
      <t>ルイ</t>
    </rPh>
    <rPh sb="2" eb="3">
      <t>ガワ</t>
    </rPh>
    <phoneticPr fontId="4"/>
  </si>
  <si>
    <t>1塁側</t>
    <rPh sb="1" eb="2">
      <t>ルイ</t>
    </rPh>
    <rPh sb="2" eb="3">
      <t>ガワ</t>
    </rPh>
    <phoneticPr fontId="4"/>
  </si>
  <si>
    <t>リーグ</t>
  </si>
  <si>
    <t>Gno</t>
  </si>
  <si>
    <t>開始</t>
    <rPh sb="0" eb="2">
      <t>カイシ</t>
    </rPh>
    <phoneticPr fontId="4"/>
  </si>
  <si>
    <t>会場</t>
    <rPh sb="0" eb="2">
      <t>カイジョウ</t>
    </rPh>
    <phoneticPr fontId="4"/>
  </si>
  <si>
    <t>■大会抽選結果</t>
    <rPh sb="1" eb="3">
      <t>タイカイ</t>
    </rPh>
    <rPh sb="3" eb="5">
      <t>チュウセン</t>
    </rPh>
    <rPh sb="5" eb="7">
      <t>ケッカ</t>
    </rPh>
    <phoneticPr fontId="3"/>
  </si>
  <si>
    <t>キング</t>
    <phoneticPr fontId="3"/>
  </si>
  <si>
    <t>KA1</t>
    <phoneticPr fontId="3"/>
  </si>
  <si>
    <t>KA2</t>
    <phoneticPr fontId="3"/>
  </si>
  <si>
    <t>KA3</t>
    <phoneticPr fontId="3"/>
  </si>
  <si>
    <t>KA4</t>
    <phoneticPr fontId="3"/>
  </si>
  <si>
    <t>KB1</t>
    <phoneticPr fontId="3"/>
  </si>
  <si>
    <t>KB2</t>
    <phoneticPr fontId="3"/>
  </si>
  <si>
    <t>KB3</t>
    <phoneticPr fontId="3"/>
  </si>
  <si>
    <t>KB4</t>
    <phoneticPr fontId="3"/>
  </si>
  <si>
    <t>1部</t>
    <rPh sb="1" eb="2">
      <t>ブ</t>
    </rPh>
    <phoneticPr fontId="3"/>
  </si>
  <si>
    <t>AA1</t>
    <phoneticPr fontId="3"/>
  </si>
  <si>
    <t>AA2</t>
    <phoneticPr fontId="3"/>
  </si>
  <si>
    <t>AA3</t>
    <phoneticPr fontId="3"/>
  </si>
  <si>
    <t>AA4</t>
    <phoneticPr fontId="3"/>
  </si>
  <si>
    <t>AB1</t>
    <phoneticPr fontId="3"/>
  </si>
  <si>
    <t>AB2</t>
    <phoneticPr fontId="3"/>
  </si>
  <si>
    <t>AB3</t>
    <phoneticPr fontId="3"/>
  </si>
  <si>
    <t>AB4</t>
    <phoneticPr fontId="3"/>
  </si>
  <si>
    <t>AC3</t>
    <phoneticPr fontId="3"/>
  </si>
  <si>
    <t>AC2</t>
    <phoneticPr fontId="3"/>
  </si>
  <si>
    <t>AC4</t>
    <phoneticPr fontId="3"/>
  </si>
  <si>
    <t>AD1</t>
    <phoneticPr fontId="3"/>
  </si>
  <si>
    <t>AD2</t>
    <phoneticPr fontId="3"/>
  </si>
  <si>
    <t>AD3</t>
    <phoneticPr fontId="3"/>
  </si>
  <si>
    <t>2部</t>
    <rPh sb="1" eb="2">
      <t>ブ</t>
    </rPh>
    <phoneticPr fontId="3"/>
  </si>
  <si>
    <t>BA1</t>
  </si>
  <si>
    <t>BA2</t>
  </si>
  <si>
    <t>BA3</t>
  </si>
  <si>
    <t>BA4</t>
  </si>
  <si>
    <t>BB1</t>
  </si>
  <si>
    <t>BB2</t>
  </si>
  <si>
    <t>BB3</t>
  </si>
  <si>
    <t>BB4</t>
  </si>
  <si>
    <t>BC3</t>
  </si>
  <si>
    <t>BC2</t>
  </si>
  <si>
    <t>BC4</t>
  </si>
  <si>
    <t>BD1</t>
  </si>
  <si>
    <t>BD2</t>
  </si>
  <si>
    <t>BD3</t>
  </si>
  <si>
    <t>BD4</t>
  </si>
  <si>
    <t>実年</t>
    <rPh sb="0" eb="2">
      <t>ジツネン</t>
    </rPh>
    <phoneticPr fontId="3"/>
  </si>
  <si>
    <t>JA1</t>
  </si>
  <si>
    <t>JA2</t>
  </si>
  <si>
    <t>JA3</t>
  </si>
  <si>
    <t>JA4</t>
  </si>
  <si>
    <t>JB1</t>
  </si>
  <si>
    <t>JB2</t>
  </si>
  <si>
    <t>JB3</t>
  </si>
  <si>
    <t>JB4</t>
  </si>
  <si>
    <t>JC3</t>
  </si>
  <si>
    <t>JC2</t>
  </si>
  <si>
    <t>JC4</t>
  </si>
  <si>
    <t>JD1</t>
  </si>
  <si>
    <t>JD2</t>
  </si>
  <si>
    <t>JD3</t>
  </si>
  <si>
    <t>女子</t>
    <rPh sb="0" eb="2">
      <t>ジョシ</t>
    </rPh>
    <phoneticPr fontId="3"/>
  </si>
  <si>
    <t>クイーン</t>
    <phoneticPr fontId="3"/>
  </si>
  <si>
    <t>女子1部</t>
    <rPh sb="0" eb="2">
      <t>ジョシ</t>
    </rPh>
    <rPh sb="3" eb="4">
      <t>ブ</t>
    </rPh>
    <phoneticPr fontId="3"/>
  </si>
  <si>
    <t>男子1部</t>
    <rPh sb="0" eb="2">
      <t>ダンシ</t>
    </rPh>
    <rPh sb="3" eb="4">
      <t>ブ</t>
    </rPh>
    <phoneticPr fontId="3"/>
  </si>
  <si>
    <t>男子2部</t>
    <rPh sb="0" eb="2">
      <t>ダンシ</t>
    </rPh>
    <rPh sb="3" eb="4">
      <t>ブ</t>
    </rPh>
    <phoneticPr fontId="3"/>
  </si>
  <si>
    <t>Qa1</t>
    <phoneticPr fontId="3"/>
  </si>
  <si>
    <t>Qa2</t>
    <phoneticPr fontId="3"/>
  </si>
  <si>
    <t>Qa3</t>
    <phoneticPr fontId="3"/>
  </si>
  <si>
    <t>Qa4</t>
    <phoneticPr fontId="3"/>
  </si>
  <si>
    <t>Qa5</t>
    <phoneticPr fontId="3"/>
  </si>
  <si>
    <t>La1</t>
    <phoneticPr fontId="3"/>
  </si>
  <si>
    <t>La2</t>
    <phoneticPr fontId="3"/>
  </si>
  <si>
    <t>La3</t>
    <phoneticPr fontId="3"/>
  </si>
  <si>
    <t>La4</t>
    <phoneticPr fontId="3"/>
  </si>
  <si>
    <t>La5</t>
    <phoneticPr fontId="3"/>
  </si>
  <si>
    <t>AC1</t>
    <phoneticPr fontId="3"/>
  </si>
  <si>
    <t>BC1</t>
    <phoneticPr fontId="3"/>
  </si>
  <si>
    <t>JC1</t>
    <phoneticPr fontId="3"/>
  </si>
  <si>
    <t>対戦カード重複</t>
    <rPh sb="0" eb="2">
      <t>タイセン</t>
    </rPh>
    <rPh sb="5" eb="7">
      <t>ジュウフク</t>
    </rPh>
    <phoneticPr fontId="3"/>
  </si>
  <si>
    <t>KA</t>
    <phoneticPr fontId="3"/>
  </si>
  <si>
    <t>KB</t>
    <phoneticPr fontId="3"/>
  </si>
  <si>
    <t>AA</t>
    <phoneticPr fontId="3"/>
  </si>
  <si>
    <t>AB</t>
    <phoneticPr fontId="3"/>
  </si>
  <si>
    <t>AC</t>
    <phoneticPr fontId="3"/>
  </si>
  <si>
    <t>AD</t>
    <phoneticPr fontId="3"/>
  </si>
  <si>
    <t>BA</t>
    <phoneticPr fontId="3"/>
  </si>
  <si>
    <t>BB</t>
    <phoneticPr fontId="3"/>
  </si>
  <si>
    <t>BC</t>
    <phoneticPr fontId="3"/>
  </si>
  <si>
    <t>BD</t>
    <phoneticPr fontId="3"/>
  </si>
  <si>
    <t>JA</t>
    <phoneticPr fontId="3"/>
  </si>
  <si>
    <t>JB</t>
    <phoneticPr fontId="3"/>
  </si>
  <si>
    <t>QA</t>
    <phoneticPr fontId="3"/>
  </si>
  <si>
    <t>LA</t>
    <phoneticPr fontId="3"/>
  </si>
  <si>
    <t>空白</t>
    <rPh sb="0" eb="2">
      <t>クウハク</t>
    </rPh>
    <phoneticPr fontId="3"/>
  </si>
  <si>
    <t>KZ1</t>
    <phoneticPr fontId="3"/>
  </si>
  <si>
    <t>AZ1</t>
    <phoneticPr fontId="3"/>
  </si>
  <si>
    <t>BZ1</t>
    <phoneticPr fontId="3"/>
  </si>
  <si>
    <t>JZ1</t>
    <phoneticPr fontId="3"/>
  </si>
  <si>
    <t>BD5</t>
    <phoneticPr fontId="3"/>
  </si>
  <si>
    <t xml:space="preserve"> 山崎ドリンカーズ</t>
  </si>
  <si>
    <t xml:space="preserve"> 木曽ソフト</t>
  </si>
  <si>
    <t xml:space="preserve"> Junkeees</t>
  </si>
  <si>
    <t xml:space="preserve"> 町田街道</t>
  </si>
  <si>
    <t xml:space="preserve"> ローソン</t>
  </si>
  <si>
    <t xml:space="preserve"> 山崎パワーズ</t>
  </si>
  <si>
    <t xml:space="preserve"> 沼町内会ソフト</t>
  </si>
  <si>
    <t xml:space="preserve"> ろくでなしソフト</t>
  </si>
  <si>
    <t xml:space="preserve"> AM1</t>
  </si>
  <si>
    <t xml:space="preserve"> なるせパパーズ</t>
  </si>
  <si>
    <t xml:space="preserve"> 山崎エイトロマンス</t>
  </si>
  <si>
    <t xml:space="preserve"> 協栄</t>
  </si>
  <si>
    <t xml:space="preserve"> サザンストリーム</t>
  </si>
  <si>
    <t xml:space="preserve"> 南成瀬セントラルズ</t>
  </si>
  <si>
    <t xml:space="preserve"> 見晴らしの丘のナウシカ</t>
  </si>
  <si>
    <t xml:space="preserve"> サンダーズ</t>
  </si>
  <si>
    <t xml:space="preserve"> オール南三小</t>
  </si>
  <si>
    <t xml:space="preserve"> 高町クラブ</t>
  </si>
  <si>
    <t xml:space="preserve"> 馬場ソフト</t>
  </si>
  <si>
    <t xml:space="preserve"> 山崎ダンディーズ</t>
  </si>
  <si>
    <t xml:space="preserve"> 三ツ目ソフト</t>
  </si>
  <si>
    <t xml:space="preserve"> 丸山フレンズエース</t>
  </si>
  <si>
    <t xml:space="preserve"> 丸山ソフト</t>
  </si>
  <si>
    <t xml:space="preserve"> モンスターズ</t>
  </si>
  <si>
    <t xml:space="preserve"> 南つくし野ソフト</t>
  </si>
  <si>
    <t xml:space="preserve"> 森一ソフト</t>
  </si>
  <si>
    <t xml:space="preserve"> フライデーズ</t>
  </si>
  <si>
    <t xml:space="preserve"> もみじ台町内会メイプルズ</t>
  </si>
  <si>
    <t xml:space="preserve"> フレンズ</t>
  </si>
  <si>
    <t xml:space="preserve"> ゼルコバ</t>
  </si>
  <si>
    <t xml:space="preserve"> 中原ペガサス</t>
  </si>
  <si>
    <t xml:space="preserve"> 忠生自然ソフト</t>
  </si>
  <si>
    <t xml:space="preserve"> REDFOX</t>
  </si>
  <si>
    <t xml:space="preserve"> なるせパパーズS</t>
  </si>
  <si>
    <t xml:space="preserve"> 森野ドリマーズ</t>
  </si>
  <si>
    <t xml:space="preserve"> NTアストロズ</t>
  </si>
  <si>
    <t xml:space="preserve"> DANGRO</t>
  </si>
  <si>
    <t xml:space="preserve"> ホリデーズ</t>
  </si>
  <si>
    <t xml:space="preserve"> なるせキッズ</t>
  </si>
  <si>
    <t xml:space="preserve"> コミックスターズ</t>
  </si>
  <si>
    <t xml:space="preserve"> フレンズF</t>
  </si>
  <si>
    <t xml:space="preserve"> 七国山SC</t>
  </si>
  <si>
    <t xml:space="preserve"> 丸山シニア</t>
  </si>
  <si>
    <t xml:space="preserve"> 町田メイツJ</t>
  </si>
  <si>
    <t xml:space="preserve"> 忠生スターズ</t>
  </si>
  <si>
    <t xml:space="preserve"> 成瀬SBC </t>
  </si>
  <si>
    <t xml:space="preserve"> FMS</t>
  </si>
  <si>
    <t xml:space="preserve"> 南三小J</t>
  </si>
  <si>
    <t xml:space="preserve"> Y・WAIS</t>
  </si>
  <si>
    <t xml:space="preserve"> モンスターズJ</t>
  </si>
  <si>
    <t xml:space="preserve"> 森一ミドル</t>
  </si>
  <si>
    <t xml:space="preserve"> 中原ベガサスS</t>
  </si>
  <si>
    <t xml:space="preserve"> 旭町グリーンフレンズ</t>
  </si>
  <si>
    <t xml:space="preserve"> 櫻組</t>
  </si>
  <si>
    <t xml:space="preserve"> レディファイターズ</t>
  </si>
  <si>
    <t xml:space="preserve"> レッドフォックス</t>
  </si>
  <si>
    <t xml:space="preserve"> ファンキーロッキー</t>
  </si>
  <si>
    <t xml:space="preserve"> グロッキーズ</t>
  </si>
  <si>
    <t xml:space="preserve"> 町田ソフト</t>
  </si>
  <si>
    <t xml:space="preserve"> ワンダフルマザーズ</t>
  </si>
  <si>
    <t xml:space="preserve"> ひまわり</t>
  </si>
  <si>
    <t xml:space="preserve"> 成瀬エンジェルス</t>
  </si>
  <si>
    <t xml:space="preserve"> 成瀬アストロズ</t>
    <phoneticPr fontId="3"/>
  </si>
  <si>
    <t xml:space="preserve"> つくし野フォーティーズ</t>
    <rPh sb="4" eb="5">
      <t>ノ</t>
    </rPh>
    <phoneticPr fontId="3"/>
  </si>
  <si>
    <t xml:space="preserve"> </t>
  </si>
  <si>
    <t>忠生公園</t>
    <rPh sb="0" eb="4">
      <t>タダオコウエン</t>
    </rPh>
    <phoneticPr fontId="4"/>
  </si>
  <si>
    <t>番号</t>
    <rPh sb="0" eb="2">
      <t>バンゴウ</t>
    </rPh>
    <phoneticPr fontId="3"/>
  </si>
  <si>
    <t>チーム番号</t>
    <rPh sb="3" eb="5">
      <t>バンゴウ</t>
    </rPh>
    <phoneticPr fontId="3"/>
  </si>
  <si>
    <t>抽選番号</t>
    <rPh sb="0" eb="2">
      <t>チュウセン</t>
    </rPh>
    <rPh sb="2" eb="4">
      <t>バンゴウ</t>
    </rPh>
    <phoneticPr fontId="3"/>
  </si>
  <si>
    <t>山崎ドリンカーズM</t>
    <rPh sb="0" eb="2">
      <t>ヤマサキ</t>
    </rPh>
    <phoneticPr fontId="3"/>
  </si>
  <si>
    <t>end</t>
    <phoneticPr fontId="3"/>
  </si>
  <si>
    <t>〇</t>
    <phoneticPr fontId="3"/>
  </si>
  <si>
    <t>抽選順にコピー</t>
    <rPh sb="0" eb="2">
      <t>チュウセン</t>
    </rPh>
    <rPh sb="2" eb="3">
      <t>ジュン</t>
    </rPh>
    <phoneticPr fontId="3"/>
  </si>
  <si>
    <t>壮</t>
    <rPh sb="0" eb="1">
      <t>ソウ</t>
    </rPh>
    <phoneticPr fontId="3"/>
  </si>
  <si>
    <t>実</t>
    <rPh sb="0" eb="1">
      <t>ジツ</t>
    </rPh>
    <phoneticPr fontId="3"/>
  </si>
  <si>
    <t>サ</t>
    <phoneticPr fontId="3"/>
  </si>
  <si>
    <t>△</t>
    <phoneticPr fontId="3"/>
  </si>
  <si>
    <t>町田クラブ(壮年)</t>
    <rPh sb="0" eb="2">
      <t>マチダ</t>
    </rPh>
    <rPh sb="6" eb="8">
      <t>ソウネン</t>
    </rPh>
    <phoneticPr fontId="3"/>
  </si>
  <si>
    <t>町田クラブ(実年)</t>
    <rPh sb="0" eb="2">
      <t>マチダ</t>
    </rPh>
    <rPh sb="6" eb="8">
      <t>ジツネン</t>
    </rPh>
    <phoneticPr fontId="3"/>
  </si>
  <si>
    <t>町田サルバス</t>
    <rPh sb="0" eb="2">
      <t>マチダ</t>
    </rPh>
    <phoneticPr fontId="3"/>
  </si>
  <si>
    <t>●</t>
    <phoneticPr fontId="3"/>
  </si>
  <si>
    <t>ﾚﾃﾞｨｰｽ2部(6/8､ 15、予116)</t>
    <rPh sb="7" eb="8">
      <t>ブ</t>
    </rPh>
    <rPh sb="17" eb="18">
      <t>ヨ</t>
    </rPh>
    <phoneticPr fontId="3"/>
  </si>
  <si>
    <t>都大会(6/22､23､30　予7/7)</t>
    <rPh sb="0" eb="1">
      <t>ト</t>
    </rPh>
    <rPh sb="1" eb="3">
      <t>タイカイ</t>
    </rPh>
    <phoneticPr fontId="3"/>
  </si>
  <si>
    <t>都民大会(5/11土､12､18土､予19)</t>
    <rPh sb="0" eb="2">
      <t>トミン</t>
    </rPh>
    <rPh sb="2" eb="4">
      <t>タイカイ</t>
    </rPh>
    <rPh sb="18" eb="19">
      <t>ヨ</t>
    </rPh>
    <phoneticPr fontId="3"/>
  </si>
  <si>
    <t>市町村総合(7/13､14､21)</t>
    <rPh sb="0" eb="3">
      <t>シチョウソン</t>
    </rPh>
    <rPh sb="3" eb="5">
      <t>ソウゴウ</t>
    </rPh>
    <phoneticPr fontId="3"/>
  </si>
  <si>
    <t>JD4</t>
    <phoneticPr fontId="3"/>
  </si>
  <si>
    <t>AD4</t>
    <phoneticPr fontId="3"/>
  </si>
  <si>
    <t>都民体育大会(5/11､12､18､予19)</t>
    <rPh sb="0" eb="2">
      <t>トミン</t>
    </rPh>
    <rPh sb="2" eb="4">
      <t>タイイク</t>
    </rPh>
    <rPh sb="4" eb="6">
      <t>タイカイ</t>
    </rPh>
    <rPh sb="18" eb="19">
      <t>ヨ</t>
    </rPh>
    <phoneticPr fontId="3"/>
  </si>
  <si>
    <t>市町村連盟夏季(確認中)</t>
    <rPh sb="0" eb="3">
      <t>シチョウソン</t>
    </rPh>
    <rPh sb="3" eb="5">
      <t>レンメイ</t>
    </rPh>
    <rPh sb="5" eb="7">
      <t>カキ</t>
    </rPh>
    <rPh sb="8" eb="10">
      <t>カクニン</t>
    </rPh>
    <rPh sb="10" eb="11">
      <t>チュウ</t>
    </rPh>
    <phoneticPr fontId="3"/>
  </si>
  <si>
    <t>一般男子2部(6/8､15　予16)</t>
    <rPh sb="0" eb="2">
      <t>イッパン</t>
    </rPh>
    <rPh sb="2" eb="4">
      <t>ダンシ</t>
    </rPh>
    <rPh sb="5" eb="6">
      <t>ブ</t>
    </rPh>
    <phoneticPr fontId="3"/>
  </si>
  <si>
    <t>一般男子(6/2､9　予16)､南多摩五市(7月)</t>
    <rPh sb="0" eb="2">
      <t>イッパン</t>
    </rPh>
    <rPh sb="2" eb="4">
      <t>ダンシ</t>
    </rPh>
    <rPh sb="16" eb="19">
      <t>ミナミタマ</t>
    </rPh>
    <rPh sb="19" eb="20">
      <t>ゴ</t>
    </rPh>
    <rPh sb="20" eb="21">
      <t>シ</t>
    </rPh>
    <rPh sb="23" eb="24">
      <t>ガツ</t>
    </rPh>
    <phoneticPr fontId="3"/>
  </si>
  <si>
    <r>
      <t>市町村連盟夏季(確認中)</t>
    </r>
    <r>
      <rPr>
        <sz val="11"/>
        <rFont val="Meiryo UI"/>
        <family val="3"/>
        <charset val="128"/>
      </rPr>
      <t>､南多摩五市(7月)</t>
    </r>
    <rPh sb="0" eb="3">
      <t>シチョウソン</t>
    </rPh>
    <rPh sb="3" eb="5">
      <t>レンメイ</t>
    </rPh>
    <rPh sb="5" eb="7">
      <t>カキ</t>
    </rPh>
    <rPh sb="8" eb="10">
      <t>カクニン</t>
    </rPh>
    <rPh sb="10" eb="11">
      <t>チュウ</t>
    </rPh>
    <phoneticPr fontId="3"/>
  </si>
  <si>
    <t>都大会(5/12､19 予26)､南多摩五市(7月)</t>
    <rPh sb="0" eb="1">
      <t>ト</t>
    </rPh>
    <rPh sb="1" eb="3">
      <t>タイカイ</t>
    </rPh>
    <rPh sb="12" eb="13">
      <t>ヨ</t>
    </rPh>
    <phoneticPr fontId="3"/>
  </si>
  <si>
    <t>ﾚﾃﾞｨｰｽ2部(6/8､ 15、予116)､南多摩五市(7月)</t>
    <rPh sb="7" eb="8">
      <t>ブ</t>
    </rPh>
    <rPh sb="17" eb="18">
      <t>ヨ</t>
    </rPh>
    <phoneticPr fontId="3"/>
  </si>
  <si>
    <t>ｼﾆｱ(6/1,8,9､予15)､ﾊｲｼﾆｱ(6/29,7/6､予13,20)､ｽｰﾊﾟｰｼﾆｱ(9/7､15､予22)､関東ｼﾆｱ(4/20,21)､関東ｽｰﾊﾟｰｼﾆｱ(5/25,26)､ねんりんピック(11/9～12)</t>
    <rPh sb="12" eb="13">
      <t>ヨ</t>
    </rPh>
    <rPh sb="32" eb="33">
      <t>ヨ</t>
    </rPh>
    <rPh sb="56" eb="57">
      <t>２</t>
    </rPh>
    <rPh sb="61" eb="63">
      <t>カントウ</t>
    </rPh>
    <rPh sb="76" eb="78">
      <t>カントウ</t>
    </rPh>
    <phoneticPr fontId="3"/>
  </si>
  <si>
    <t>ﾚﾃﾞｨｰｽ(6/9,15,予16)、ｴﾙﾀﾞｰ(5/26,6/2､予9)､家庭婦人(7/21,28､予8/4)</t>
    <rPh sb="34" eb="35">
      <t>）</t>
    </rPh>
    <rPh sb="38" eb="40">
      <t>カテイ</t>
    </rPh>
    <rPh sb="40" eb="42">
      <t>フジン</t>
    </rPh>
    <rPh sb="51" eb="52">
      <t>・</t>
    </rPh>
    <phoneticPr fontId="3"/>
  </si>
  <si>
    <t>上部大会</t>
    <rPh sb="0" eb="2">
      <t>ジョウブ</t>
    </rPh>
    <rPh sb="2" eb="4">
      <t>タイカイ</t>
    </rPh>
    <phoneticPr fontId="3"/>
  </si>
  <si>
    <t xml:space="preserve"> </t>
    <phoneticPr fontId="3"/>
  </si>
  <si>
    <t xml:space="preserve"> もみじ台町内会メイプルズ</t>
    <rPh sb="5" eb="7">
      <t>チョウナイ</t>
    </rPh>
    <rPh sb="7" eb="8">
      <t>カイ</t>
    </rPh>
    <phoneticPr fontId="3"/>
  </si>
  <si>
    <t xml:space="preserve"> 見晴らしの丘のナウシカ</t>
    <phoneticPr fontId="3"/>
  </si>
  <si>
    <t>実年1部</t>
    <rPh sb="0" eb="2">
      <t>ジツネン</t>
    </rPh>
    <rPh sb="3" eb="4">
      <t>ブ</t>
    </rPh>
    <phoneticPr fontId="3"/>
  </si>
  <si>
    <t>実年2部</t>
    <rPh sb="0" eb="2">
      <t>ジツネン</t>
    </rPh>
    <rPh sb="3" eb="4">
      <t>ブ</t>
    </rPh>
    <phoneticPr fontId="3"/>
  </si>
  <si>
    <t>SZ1</t>
    <phoneticPr fontId="3"/>
  </si>
  <si>
    <t>end</t>
    <phoneticPr fontId="4"/>
  </si>
  <si>
    <t>SA</t>
    <phoneticPr fontId="3"/>
  </si>
  <si>
    <t>SB</t>
    <phoneticPr fontId="3"/>
  </si>
  <si>
    <t>Sb2</t>
  </si>
  <si>
    <t>現在</t>
    <rPh sb="0" eb="2">
      <t>ゲンザイ</t>
    </rPh>
    <phoneticPr fontId="4"/>
  </si>
  <si>
    <t>市民球場</t>
    <rPh sb="0" eb="4">
      <t>シミンキュウジョウ</t>
    </rPh>
    <phoneticPr fontId="4"/>
  </si>
  <si>
    <t>ハイシニア</t>
    <phoneticPr fontId="3"/>
  </si>
  <si>
    <t>Hz1</t>
    <phoneticPr fontId="3"/>
  </si>
  <si>
    <t>SEQ</t>
    <phoneticPr fontId="55"/>
  </si>
  <si>
    <t>フリガナ</t>
  </si>
  <si>
    <t>氏名</t>
  </si>
  <si>
    <t>チーム</t>
  </si>
  <si>
    <t>No</t>
    <phoneticPr fontId="55"/>
  </si>
  <si>
    <t>備考</t>
    <rPh sb="0" eb="2">
      <t>ビコウ</t>
    </rPh>
    <phoneticPr fontId="55"/>
  </si>
  <si>
    <t>球場
主任</t>
    <rPh sb="0" eb="2">
      <t>キュウジョウ</t>
    </rPh>
    <rPh sb="3" eb="5">
      <t>シュニン</t>
    </rPh>
    <phoneticPr fontId="3"/>
  </si>
  <si>
    <t>球審</t>
    <rPh sb="0" eb="2">
      <t>キュウシン</t>
    </rPh>
    <phoneticPr fontId="3"/>
  </si>
  <si>
    <t>塁審・
副審</t>
    <rPh sb="0" eb="2">
      <t>ルイシン</t>
    </rPh>
    <rPh sb="4" eb="6">
      <t>フクシン</t>
    </rPh>
    <phoneticPr fontId="3"/>
  </si>
  <si>
    <t>合計</t>
    <rPh sb="0" eb="2">
      <t>ゴウケイ</t>
    </rPh>
    <phoneticPr fontId="3"/>
  </si>
  <si>
    <t>球場</t>
    <rPh sb="0" eb="2">
      <t>キュウジョウ</t>
    </rPh>
    <phoneticPr fontId="4"/>
  </si>
  <si>
    <t>球</t>
    <rPh sb="0" eb="1">
      <t>タマ</t>
    </rPh>
    <phoneticPr fontId="4"/>
  </si>
  <si>
    <t>1塁</t>
    <rPh sb="1" eb="2">
      <t>ルイ</t>
    </rPh>
    <phoneticPr fontId="4"/>
  </si>
  <si>
    <t>2塁</t>
    <rPh sb="1" eb="2">
      <t>ルイ</t>
    </rPh>
    <phoneticPr fontId="4"/>
  </si>
  <si>
    <t>3塁</t>
    <rPh sb="1" eb="2">
      <t>ルイ</t>
    </rPh>
    <phoneticPr fontId="4"/>
  </si>
  <si>
    <t>副審</t>
    <rPh sb="0" eb="2">
      <t>フクシン</t>
    </rPh>
    <phoneticPr fontId="4"/>
  </si>
  <si>
    <t>Ka1</t>
  </si>
  <si>
    <t>Aa1</t>
  </si>
  <si>
    <t>Ja1</t>
  </si>
  <si>
    <t>Sa1</t>
  </si>
  <si>
    <t>Ka2</t>
  </si>
  <si>
    <t>Aa2</t>
  </si>
  <si>
    <t>Ja2</t>
  </si>
  <si>
    <t>Sa2</t>
  </si>
  <si>
    <t>Ka3</t>
  </si>
  <si>
    <t>Aa3</t>
  </si>
  <si>
    <t>Ja3</t>
  </si>
  <si>
    <t>Sa3</t>
  </si>
  <si>
    <t>Ka4</t>
  </si>
  <si>
    <t>Aa4</t>
  </si>
  <si>
    <t>Sa4</t>
  </si>
  <si>
    <t>Kb1</t>
  </si>
  <si>
    <t>Ab1</t>
  </si>
  <si>
    <t>Jb1</t>
  </si>
  <si>
    <t>Sb1</t>
  </si>
  <si>
    <t>Kb2</t>
  </si>
  <si>
    <t>Ab2</t>
  </si>
  <si>
    <t>Jb2</t>
  </si>
  <si>
    <t>Kb3</t>
  </si>
  <si>
    <t>Ab3</t>
  </si>
  <si>
    <t>Jb3</t>
  </si>
  <si>
    <t>Sb3</t>
  </si>
  <si>
    <t>Kb4</t>
  </si>
  <si>
    <t>Ab4</t>
  </si>
  <si>
    <t>Ac1</t>
  </si>
  <si>
    <t>Ac2</t>
  </si>
  <si>
    <t>Ac3</t>
  </si>
  <si>
    <t>Ac4</t>
  </si>
  <si>
    <t>終日</t>
    <rPh sb="0" eb="2">
      <t>シュウジツ</t>
    </rPh>
    <phoneticPr fontId="4"/>
  </si>
  <si>
    <t>終日
対応</t>
    <rPh sb="0" eb="2">
      <t>シュウジツ</t>
    </rPh>
    <rPh sb="3" eb="5">
      <t>タイオウ</t>
    </rPh>
    <phoneticPr fontId="3"/>
  </si>
  <si>
    <t>山崎第2C(南)</t>
    <rPh sb="0" eb="2">
      <t>ヤマサキ</t>
    </rPh>
    <rPh sb="2" eb="3">
      <t>ダイ</t>
    </rPh>
    <rPh sb="6" eb="7">
      <t>ミナミ</t>
    </rPh>
    <phoneticPr fontId="4"/>
  </si>
  <si>
    <t>山崎第2B(北)</t>
    <rPh sb="0" eb="2">
      <t>ヤマサキ</t>
    </rPh>
    <rPh sb="2" eb="3">
      <t>ダイ</t>
    </rPh>
    <rPh sb="6" eb="7">
      <t>キタ</t>
    </rPh>
    <phoneticPr fontId="4"/>
  </si>
  <si>
    <t>Aa34</t>
    <phoneticPr fontId="4"/>
  </si>
  <si>
    <t>Ab13</t>
  </si>
  <si>
    <t>Sa12</t>
    <phoneticPr fontId="4"/>
  </si>
  <si>
    <t>Ba14</t>
  </si>
  <si>
    <t>QZ1</t>
    <phoneticPr fontId="3"/>
  </si>
  <si>
    <t>LZ1</t>
    <phoneticPr fontId="3"/>
  </si>
  <si>
    <t>Bc13</t>
  </si>
  <si>
    <t>Ba23</t>
  </si>
  <si>
    <t>Bb13</t>
  </si>
  <si>
    <t>Ba12</t>
  </si>
  <si>
    <t>Ba34</t>
  </si>
  <si>
    <t>Bb12</t>
  </si>
  <si>
    <t>Bc12</t>
  </si>
  <si>
    <t>Ab24</t>
  </si>
  <si>
    <t>Ac13</t>
  </si>
  <si>
    <t>Ac24</t>
  </si>
  <si>
    <t>Aa13</t>
  </si>
  <si>
    <t>Jb12</t>
    <phoneticPr fontId="4"/>
  </si>
  <si>
    <t>Ja13</t>
  </si>
  <si>
    <t>Ba1</t>
  </si>
  <si>
    <t>Ba2</t>
  </si>
  <si>
    <t>Ba3</t>
  </si>
  <si>
    <t>Ba4</t>
  </si>
  <si>
    <t>Bb1</t>
  </si>
  <si>
    <t>Bb2</t>
  </si>
  <si>
    <t>Bb3</t>
  </si>
  <si>
    <t>Bc1</t>
  </si>
  <si>
    <t>Bc2</t>
  </si>
  <si>
    <t>Bc3</t>
  </si>
  <si>
    <t>Sc1</t>
  </si>
  <si>
    <t>Sc2</t>
  </si>
  <si>
    <t>Sc3</t>
  </si>
  <si>
    <t>Qa1</t>
  </si>
  <si>
    <t>ファンキーロッキー</t>
  </si>
  <si>
    <t>Qa2</t>
  </si>
  <si>
    <t>櫻組</t>
  </si>
  <si>
    <t>Qa3</t>
  </si>
  <si>
    <t>旭町グリーンフレンズ</t>
  </si>
  <si>
    <t>Qa4</t>
  </si>
  <si>
    <t>レッドフォックス</t>
  </si>
  <si>
    <t>La1</t>
  </si>
  <si>
    <t>レディファイターズ</t>
  </si>
  <si>
    <t>La2</t>
  </si>
  <si>
    <t>ワンダフルマザーズ</t>
  </si>
  <si>
    <t>La3</t>
  </si>
  <si>
    <t>ひまわり</t>
  </si>
  <si>
    <t>アサヒナアツシ</t>
  </si>
  <si>
    <t>朝比奈敦史</t>
  </si>
  <si>
    <t>ホリデーズ</t>
  </si>
  <si>
    <t>アダチヨシカツ</t>
  </si>
  <si>
    <t>足立芳勝</t>
  </si>
  <si>
    <t>Y・WAIS/山崎ドリンカーズ</t>
  </si>
  <si>
    <t>アベアケミ</t>
  </si>
  <si>
    <t>阿部あけみ</t>
  </si>
  <si>
    <t>アベユウジ</t>
  </si>
  <si>
    <t>阿部雄次</t>
  </si>
  <si>
    <t>馬場ソフト/成瀬アストロズ</t>
  </si>
  <si>
    <t>アマノカズヨシ</t>
  </si>
  <si>
    <t>天野和嘉</t>
  </si>
  <si>
    <t>フライデーズ</t>
  </si>
  <si>
    <t>アライカズナリ</t>
  </si>
  <si>
    <t>荒井一成</t>
  </si>
  <si>
    <t>メイプルズ</t>
  </si>
  <si>
    <t>アライタツオ</t>
  </si>
  <si>
    <t>新井達夫</t>
  </si>
  <si>
    <t>モンスターズ</t>
  </si>
  <si>
    <t>アラオヒデアキ</t>
  </si>
  <si>
    <t>荒生秀昭</t>
  </si>
  <si>
    <t>南つくし野シルバースターズ/南つくし野ソフト</t>
  </si>
  <si>
    <t>アラキユウイチ</t>
  </si>
  <si>
    <t>荒木裕一</t>
  </si>
  <si>
    <t>山崎ドリンカーズＭJ/ドリンカーズL</t>
  </si>
  <si>
    <t>アンジョウトシユキ</t>
  </si>
  <si>
    <t>安生俊行</t>
  </si>
  <si>
    <t>サンダース/山崎HEARTZ</t>
  </si>
  <si>
    <t>イイジマテルオ</t>
  </si>
  <si>
    <t>飯島輝夫</t>
  </si>
  <si>
    <t>サザンストリームフォーエバー/サザンストリーム</t>
  </si>
  <si>
    <t>イイダトシオ</t>
  </si>
  <si>
    <t>飯田俊雄</t>
  </si>
  <si>
    <t>イイダヨシカズ</t>
  </si>
  <si>
    <t>飯田義和</t>
  </si>
  <si>
    <t>Y・WAIS</t>
  </si>
  <si>
    <t>イガラシセイコ</t>
  </si>
  <si>
    <t>五十嵐聖子</t>
  </si>
  <si>
    <t>イシイキヨシ</t>
  </si>
  <si>
    <t>石井清志</t>
  </si>
  <si>
    <t>三ツ目ｿﾌﾄﾎﾞｰﾙ同好会</t>
  </si>
  <si>
    <t>イシイヒサシ</t>
  </si>
  <si>
    <t>石井久</t>
  </si>
  <si>
    <t>REDCLUB</t>
  </si>
  <si>
    <t>イシカワタダオ</t>
  </si>
  <si>
    <t>石川忠男</t>
  </si>
  <si>
    <t>中原ペガサスS</t>
  </si>
  <si>
    <t>イズミチサ</t>
  </si>
  <si>
    <t>泉千沙</t>
  </si>
  <si>
    <t>イソタカシ</t>
  </si>
  <si>
    <t>磯高志</t>
  </si>
  <si>
    <t>サンダース</t>
  </si>
  <si>
    <t>イチモトリュウイチ</t>
  </si>
  <si>
    <t>市本隆一</t>
  </si>
  <si>
    <t>中原ペガサスS／藤の台ソフト</t>
  </si>
  <si>
    <t>イデオアキラ</t>
  </si>
  <si>
    <t>井手尾晃</t>
  </si>
  <si>
    <t>イトウシュンスケ</t>
  </si>
  <si>
    <t>伊藤俊介</t>
  </si>
  <si>
    <t>つくし野フォーティーズ/つくし野フューチャーズ</t>
  </si>
  <si>
    <t>イトウダイスケ</t>
  </si>
  <si>
    <t>伊藤大祐</t>
  </si>
  <si>
    <t>イトウヒロシ</t>
  </si>
  <si>
    <t>伊藤浩</t>
  </si>
  <si>
    <t>イナムラシゲオ</t>
  </si>
  <si>
    <t>稲村茂雄</t>
  </si>
  <si>
    <t>山崎ダンディーズ/七国山SC</t>
  </si>
  <si>
    <t>イノウエミキ</t>
  </si>
  <si>
    <t>井上美紀</t>
  </si>
  <si>
    <t>イフクテツオ</t>
  </si>
  <si>
    <t>伊福哲夫</t>
  </si>
  <si>
    <t>忠生スターズ/協栄</t>
  </si>
  <si>
    <t>イマミヤジュンスケ</t>
  </si>
  <si>
    <t>今宮準典</t>
  </si>
  <si>
    <t>フレンズ/フレンズＦ</t>
  </si>
  <si>
    <t>イワオトモコ</t>
  </si>
  <si>
    <t>巌智子</t>
  </si>
  <si>
    <t>ウチムラマナブ</t>
  </si>
  <si>
    <t>内村学</t>
  </si>
  <si>
    <t>見晴らしの丘のナウシカ</t>
  </si>
  <si>
    <t>ウノヒロアキ</t>
  </si>
  <si>
    <t>宇野弘晃</t>
  </si>
  <si>
    <t>AM1</t>
  </si>
  <si>
    <t>エノモトシンイチ</t>
  </si>
  <si>
    <t>榎本進一</t>
  </si>
  <si>
    <t>エノモトヨウコ</t>
  </si>
  <si>
    <t>榎本洋子</t>
  </si>
  <si>
    <t>オオクボシマ</t>
  </si>
  <si>
    <t>大久保志麻</t>
  </si>
  <si>
    <t>オオシマチカシ</t>
  </si>
  <si>
    <t>大嶋哉志</t>
  </si>
  <si>
    <t>オオワダリョウタ</t>
  </si>
  <si>
    <t>大和田良太</t>
  </si>
  <si>
    <t>馬場ソフト</t>
  </si>
  <si>
    <t>オカザキコウダイ</t>
  </si>
  <si>
    <t>岡崎広大</t>
  </si>
  <si>
    <t>丸山ソフト</t>
  </si>
  <si>
    <t>オカダリョウジ</t>
  </si>
  <si>
    <t>岡田良二</t>
  </si>
  <si>
    <t>オカヤマタカオ</t>
  </si>
  <si>
    <t>岡山孝夫</t>
  </si>
  <si>
    <t>森野ドリマーズ/町田メイツＪ</t>
  </si>
  <si>
    <t>オガワアキラ</t>
  </si>
  <si>
    <t>小川聡</t>
  </si>
  <si>
    <t>オザワカツヒロ</t>
  </si>
  <si>
    <t>小澤克弘</t>
  </si>
  <si>
    <t>沼町内会ソフト</t>
  </si>
  <si>
    <t>オダジマワタル</t>
  </si>
  <si>
    <t>小田嶋渉</t>
  </si>
  <si>
    <t>山崎エイトロマンス</t>
  </si>
  <si>
    <t>オノカナエ</t>
  </si>
  <si>
    <t>尾野佳奈江</t>
  </si>
  <si>
    <t>オビトモユキ</t>
  </si>
  <si>
    <t>小尾智之</t>
  </si>
  <si>
    <t>カクライトシヒコ</t>
  </si>
  <si>
    <t>加倉井俊彦</t>
  </si>
  <si>
    <t>カトウタケシ</t>
  </si>
  <si>
    <t>加藤武司</t>
  </si>
  <si>
    <t>南成瀬セントラルズ</t>
  </si>
  <si>
    <t>カワイダイスケ</t>
  </si>
  <si>
    <t>河合大輔</t>
  </si>
  <si>
    <t>山崎エイトロマンス/山崎HEARTZ</t>
  </si>
  <si>
    <t>カワシマノブオ</t>
  </si>
  <si>
    <t>川嶋信男</t>
  </si>
  <si>
    <t>カワシママサアキ</t>
  </si>
  <si>
    <t>川島正明</t>
  </si>
  <si>
    <t>カワバタショウタ</t>
  </si>
  <si>
    <t>川畑翔太</t>
  </si>
  <si>
    <t>山崎ドリンカーズM</t>
  </si>
  <si>
    <t>カワバタリョウタ</t>
  </si>
  <si>
    <t>川畑良太</t>
  </si>
  <si>
    <t>カワハラユウスケ</t>
  </si>
  <si>
    <t>河原祐介</t>
  </si>
  <si>
    <t>カワムラチエ</t>
  </si>
  <si>
    <t>川村知恵</t>
  </si>
  <si>
    <t>町田ソフト</t>
  </si>
  <si>
    <t>カンザキケンジ</t>
  </si>
  <si>
    <t>神崎賢司</t>
  </si>
  <si>
    <t>カンザキヤスノリ</t>
  </si>
  <si>
    <t>神崎康典</t>
  </si>
  <si>
    <t>キクチタツヤ</t>
  </si>
  <si>
    <t>菊池達也</t>
  </si>
  <si>
    <t>木曽ソフト</t>
  </si>
  <si>
    <t>キクチヤスエ</t>
  </si>
  <si>
    <t>菊池泰江</t>
  </si>
  <si>
    <t>キグレヤスナリ</t>
  </si>
  <si>
    <t>木暮安成</t>
  </si>
  <si>
    <t>町田メイツＪ</t>
  </si>
  <si>
    <t>キタホリヒロノリ</t>
  </si>
  <si>
    <t>北堀宏則</t>
  </si>
  <si>
    <t>クドウケイタロウ</t>
  </si>
  <si>
    <t>工藤啓太郎</t>
  </si>
  <si>
    <t>クマガイケンスケ</t>
  </si>
  <si>
    <t>熊谷絢介</t>
  </si>
  <si>
    <t>クモンミツル</t>
  </si>
  <si>
    <t>公文満</t>
  </si>
  <si>
    <t>クワシマカズオ</t>
  </si>
  <si>
    <t>桑島和雄</t>
  </si>
  <si>
    <t>なるせキッズ/なるせパパーズＳ</t>
  </si>
  <si>
    <t>コジマシュンゾウ</t>
  </si>
  <si>
    <t>小島俊三</t>
  </si>
  <si>
    <t>なるせパパーズS/なるせキッズ</t>
  </si>
  <si>
    <t>コトウリョウタ</t>
  </si>
  <si>
    <t>小藤良太</t>
  </si>
  <si>
    <t>コバヤシアタル</t>
  </si>
  <si>
    <t>小林中</t>
  </si>
  <si>
    <t>コバヤシショウヘイ</t>
  </si>
  <si>
    <t>小林将平</t>
  </si>
  <si>
    <t>コバヤシマサミツ</t>
  </si>
  <si>
    <t>小林正光</t>
  </si>
  <si>
    <t>コミヤダイスケ</t>
  </si>
  <si>
    <t>小宮大輔</t>
  </si>
  <si>
    <t>ザイツタツロウ</t>
  </si>
  <si>
    <t>財津達朗</t>
  </si>
  <si>
    <t>AM1/南三小J</t>
  </si>
  <si>
    <t>サイトウノブシゲ</t>
  </si>
  <si>
    <t>斎藤伸成</t>
  </si>
  <si>
    <t>丸山シニア/丸山ソフト</t>
  </si>
  <si>
    <t>ササキダイ</t>
  </si>
  <si>
    <t>佐々木大</t>
  </si>
  <si>
    <t>見晴らしの丘のナウシカKZ</t>
  </si>
  <si>
    <t>ササキユウイチ</t>
  </si>
  <si>
    <t>佐々木祐一</t>
  </si>
  <si>
    <t>森一ミドル</t>
  </si>
  <si>
    <t>サトウカズヒコ</t>
  </si>
  <si>
    <t>佐藤和彦</t>
  </si>
  <si>
    <t>サトウコノミ</t>
  </si>
  <si>
    <t>佐藤好生</t>
  </si>
  <si>
    <t>サトウヒトミ</t>
  </si>
  <si>
    <t>佐藤瞳</t>
  </si>
  <si>
    <t>GROGGYS</t>
  </si>
  <si>
    <t>サトウマサヨシ</t>
  </si>
  <si>
    <t>佐藤政佳</t>
  </si>
  <si>
    <t>山崎ドリンカーズM/山崎ドリンカーズＭJ</t>
  </si>
  <si>
    <t>サトウマミ</t>
  </si>
  <si>
    <t>佐藤麻美</t>
  </si>
  <si>
    <t>シオイリアキトモ</t>
  </si>
  <si>
    <t>塩入昭知</t>
  </si>
  <si>
    <t>シオザワナオタカ</t>
  </si>
  <si>
    <t>塩澤直崇</t>
  </si>
  <si>
    <t>シダラタクミ</t>
  </si>
  <si>
    <t>設楽巧</t>
  </si>
  <si>
    <t>成瀬アストロズ</t>
  </si>
  <si>
    <t>シバタミヨコ</t>
  </si>
  <si>
    <t>芝田美代子</t>
  </si>
  <si>
    <t>シマキョウコ</t>
  </si>
  <si>
    <t>島京子</t>
  </si>
  <si>
    <t>シマゾエタクマ</t>
  </si>
  <si>
    <t>島添琢磨</t>
  </si>
  <si>
    <t>シマダコウジ</t>
  </si>
  <si>
    <t>島田孝二</t>
  </si>
  <si>
    <t>シマダマサユキ</t>
  </si>
  <si>
    <t>島田昌之</t>
  </si>
  <si>
    <t>シライシカズミ</t>
  </si>
  <si>
    <t>白石和美</t>
  </si>
  <si>
    <t>忠生自然ソフトボール親睦会</t>
  </si>
  <si>
    <t>シライシツカサ</t>
  </si>
  <si>
    <t>白石司</t>
  </si>
  <si>
    <t>シライシミツオ</t>
  </si>
  <si>
    <t>白石光雄</t>
  </si>
  <si>
    <t>ゼルコバ</t>
  </si>
  <si>
    <t>ジンボコウスケ</t>
  </si>
  <si>
    <t>神保光佑</t>
  </si>
  <si>
    <t>シンモトミネユキ</t>
  </si>
  <si>
    <t>新本峰幸</t>
  </si>
  <si>
    <t>スズキタカユキ</t>
  </si>
  <si>
    <t>鈴木孝幸</t>
  </si>
  <si>
    <t>所属なし</t>
  </si>
  <si>
    <t>セキグチトモミ</t>
  </si>
  <si>
    <t>関口知己</t>
  </si>
  <si>
    <t>セキノススム</t>
  </si>
  <si>
    <t>関野進</t>
  </si>
  <si>
    <t>森野ドリマーズ/REDCLUB</t>
  </si>
  <si>
    <t>タカシタチグサ</t>
  </si>
  <si>
    <t>高下ちぐさ</t>
  </si>
  <si>
    <t>タケカワマコト</t>
  </si>
  <si>
    <t>竹川誠</t>
  </si>
  <si>
    <t>タケクチマサオミ</t>
  </si>
  <si>
    <t>竹口正臣</t>
  </si>
  <si>
    <t>タケダアヤコ</t>
  </si>
  <si>
    <t>竹田綾子</t>
  </si>
  <si>
    <t>タケダシノブ</t>
  </si>
  <si>
    <t>武田忍</t>
  </si>
  <si>
    <t>タゴジュンヤ</t>
  </si>
  <si>
    <t>田後純也</t>
  </si>
  <si>
    <t>タゴヨウヘイ</t>
  </si>
  <si>
    <t>田後洋平</t>
  </si>
  <si>
    <t>タダタクミ</t>
  </si>
  <si>
    <t>多田匠</t>
  </si>
  <si>
    <t>タナカシンイチロウ</t>
  </si>
  <si>
    <t>田中晋一郎</t>
  </si>
  <si>
    <t>タナカタクミ</t>
  </si>
  <si>
    <t>田中匠</t>
  </si>
  <si>
    <t>協栄</t>
  </si>
  <si>
    <t>タナカツヨシ</t>
  </si>
  <si>
    <t>田中剛</t>
  </si>
  <si>
    <t>タナカマリ</t>
  </si>
  <si>
    <t>田中麻里</t>
  </si>
  <si>
    <t>タナカユウ</t>
  </si>
  <si>
    <t>田中優</t>
  </si>
  <si>
    <t>オール南</t>
  </si>
  <si>
    <t>タナセシンイチロウ</t>
  </si>
  <si>
    <t>棚瀬新一朗</t>
  </si>
  <si>
    <t>タニグチトモノリ</t>
  </si>
  <si>
    <t>谷口智則</t>
  </si>
  <si>
    <t>タンケイミノル</t>
  </si>
  <si>
    <t>丹慶実</t>
  </si>
  <si>
    <t>ツジサワサトル</t>
  </si>
  <si>
    <t>辻澤哲</t>
  </si>
  <si>
    <t>デウラヤスシ</t>
  </si>
  <si>
    <t>出浦全</t>
  </si>
  <si>
    <t>ドウガントモヒロ</t>
  </si>
  <si>
    <t>道願智博</t>
  </si>
  <si>
    <t>ナイトウシゲキ</t>
  </si>
  <si>
    <t>内藤茂喜</t>
  </si>
  <si>
    <t>ナガイケイスケ</t>
  </si>
  <si>
    <t>永井啓介</t>
  </si>
  <si>
    <t>ナカニシヒロシ</t>
  </si>
  <si>
    <t>中西洋</t>
  </si>
  <si>
    <t>なるせパパーズ/なるせパパーズＪ</t>
  </si>
  <si>
    <t>ナカムラショウタ</t>
  </si>
  <si>
    <t>中村祥太</t>
  </si>
  <si>
    <t>ナカムラタダユキ</t>
  </si>
  <si>
    <t>中村忠之</t>
  </si>
  <si>
    <t>ニシカワミサ</t>
  </si>
  <si>
    <t>西川美佐</t>
  </si>
  <si>
    <t>ニシコウジ</t>
  </si>
  <si>
    <t>西浩司</t>
  </si>
  <si>
    <t>ニシダノブアキ</t>
  </si>
  <si>
    <t>西田宣彰</t>
  </si>
  <si>
    <t>ニシヤマキヨカズ</t>
  </si>
  <si>
    <t>西山清和</t>
  </si>
  <si>
    <t>ニッタモトノブ</t>
  </si>
  <si>
    <t>新田基伸</t>
  </si>
  <si>
    <t>ニホンマツジュンイチ</t>
  </si>
  <si>
    <t>二本松淳一</t>
  </si>
  <si>
    <t>ハギタダイ</t>
  </si>
  <si>
    <t>萩田大</t>
  </si>
  <si>
    <t>ハギワラヒトミ</t>
  </si>
  <si>
    <t>萩谷ひとみ</t>
  </si>
  <si>
    <t>ハシモトハヤト</t>
  </si>
  <si>
    <t>橋本勇人</t>
  </si>
  <si>
    <t>ハナガタカズヒデ</t>
  </si>
  <si>
    <t>花形和秀</t>
  </si>
  <si>
    <t>ハマモトサチコ</t>
  </si>
  <si>
    <t>浜本早智子</t>
  </si>
  <si>
    <t>ハヤシタカヒト</t>
  </si>
  <si>
    <t>林孝仁</t>
  </si>
  <si>
    <t>ＤＡＮＧＲＯ</t>
  </si>
  <si>
    <t>ヒルタジュンイチ</t>
  </si>
  <si>
    <t>蛭田淳一</t>
  </si>
  <si>
    <t>ファンキーロッキー/町田メイツＪ</t>
  </si>
  <si>
    <t>ヒロセマサト</t>
  </si>
  <si>
    <t>廣瀬正人</t>
  </si>
  <si>
    <t>フクダヒトシ</t>
  </si>
  <si>
    <t>福田均</t>
  </si>
  <si>
    <t>フクハラユキナ</t>
  </si>
  <si>
    <t>福原幸菜</t>
  </si>
  <si>
    <t>フルカワタクオ</t>
  </si>
  <si>
    <t>古川拓夫</t>
  </si>
  <si>
    <t>ホサカケンイチ</t>
  </si>
  <si>
    <t>保坂憲一</t>
  </si>
  <si>
    <t>ホソタニカズタ</t>
  </si>
  <si>
    <t>細谷一太</t>
  </si>
  <si>
    <t>藤の台ソフト</t>
  </si>
  <si>
    <t>マエゾノシュウイチ</t>
  </si>
  <si>
    <t>前薗修一</t>
  </si>
  <si>
    <t>三ツ目ｿﾌﾄﾎﾞｰﾙ同好会/REDCLUB</t>
  </si>
  <si>
    <t>マスコケンジ</t>
  </si>
  <si>
    <t>増子健治</t>
  </si>
  <si>
    <t>マツダヒロミ</t>
  </si>
  <si>
    <t>松田ひろみ</t>
  </si>
  <si>
    <t>マツバラコウジ</t>
  </si>
  <si>
    <t>松原浩二</t>
  </si>
  <si>
    <t>マツモトノブユキ</t>
  </si>
  <si>
    <t>松本信之</t>
  </si>
  <si>
    <t>マンナミカズキ</t>
  </si>
  <si>
    <t>萬浪一貴</t>
  </si>
  <si>
    <t>ミウラヨウコ</t>
  </si>
  <si>
    <t>三浦洋子</t>
  </si>
  <si>
    <t>ミツイキヨミ</t>
  </si>
  <si>
    <t>三井きよみ</t>
  </si>
  <si>
    <t>ミツギユウキ</t>
  </si>
  <si>
    <t>三津木侑希</t>
  </si>
  <si>
    <t>ひまわり/協栄</t>
  </si>
  <si>
    <t>ミヤシタアヤコ</t>
  </si>
  <si>
    <t>宮下綾子</t>
  </si>
  <si>
    <t>ミヤタカオ</t>
  </si>
  <si>
    <t>宮孝男</t>
  </si>
  <si>
    <t>コミックスターズ</t>
  </si>
  <si>
    <t>ミヨシトモヒデ</t>
  </si>
  <si>
    <t>三善智秀</t>
  </si>
  <si>
    <t>ムトウコウジ</t>
  </si>
  <si>
    <t>武藤孝司</t>
  </si>
  <si>
    <t>南三小J/オール南</t>
  </si>
  <si>
    <t>ムラヤマヒロヨシ</t>
  </si>
  <si>
    <t>村山弘義</t>
  </si>
  <si>
    <t>モリオヤマ</t>
  </si>
  <si>
    <t>森山祐宏</t>
  </si>
  <si>
    <t>玉川学園</t>
  </si>
  <si>
    <t>モリタジュンジ</t>
  </si>
  <si>
    <t>森田淳嗣</t>
  </si>
  <si>
    <t>ヤギサワタカシ</t>
  </si>
  <si>
    <t>八木澤崇之</t>
  </si>
  <si>
    <t>ヤザワマサアキ</t>
  </si>
  <si>
    <t>谷澤正昭</t>
  </si>
  <si>
    <t>ヤシマコウ</t>
  </si>
  <si>
    <t>八島耕</t>
  </si>
  <si>
    <t>山崎パワーズ</t>
  </si>
  <si>
    <t>ヤマオカソウイチ</t>
  </si>
  <si>
    <t>山岡聡一</t>
  </si>
  <si>
    <t>山崎ドリンカーズ/なるせパパーズＪ</t>
  </si>
  <si>
    <t>ヤマカゲケイゾウ</t>
  </si>
  <si>
    <t>山蔭敬三</t>
  </si>
  <si>
    <t>ヤマザキノボル</t>
  </si>
  <si>
    <t>山崎昇</t>
  </si>
  <si>
    <t>七国山SC</t>
  </si>
  <si>
    <t>ヤマシタミツオ</t>
  </si>
  <si>
    <t>山下光男</t>
  </si>
  <si>
    <t>ヤマモトアツユキ</t>
  </si>
  <si>
    <t>山本敦之</t>
  </si>
  <si>
    <t>ヨコタアキノブ</t>
  </si>
  <si>
    <t>横田彰信</t>
  </si>
  <si>
    <t>サザンストリーム</t>
  </si>
  <si>
    <t>ヨコタニヒサシ</t>
  </si>
  <si>
    <t>横谷寿</t>
  </si>
  <si>
    <t>ヨコヤマケイコ</t>
  </si>
  <si>
    <t>横山恵子</t>
  </si>
  <si>
    <t>ヨシイシンイチ</t>
  </si>
  <si>
    <t>吉居信一</t>
  </si>
  <si>
    <t>ヨシマツテツロウ</t>
  </si>
  <si>
    <t>吉松哲郎</t>
  </si>
  <si>
    <t>ワダエミコ</t>
  </si>
  <si>
    <t>和田恵子</t>
  </si>
  <si>
    <t>ワタナベヒロミ</t>
  </si>
  <si>
    <t>渡辺ひろみ</t>
  </si>
  <si>
    <t>ワタナベヒロユキ</t>
  </si>
  <si>
    <t>渡辺広行</t>
  </si>
  <si>
    <t>ウエシマヒロユキ</t>
  </si>
  <si>
    <t>上嶌宏之</t>
  </si>
  <si>
    <t>忠生スターズ/忠生自然ソフトボール親睦会</t>
  </si>
  <si>
    <t>スケット</t>
  </si>
  <si>
    <t>副審ヘルプ</t>
  </si>
  <si>
    <t>※開会式からの出席者は終日手当支給</t>
    <rPh sb="1" eb="4">
      <t>カイカイシキ</t>
    </rPh>
    <rPh sb="7" eb="10">
      <t>シュッセキシャ</t>
    </rPh>
    <rPh sb="11" eb="13">
      <t>シュウジツ</t>
    </rPh>
    <rPh sb="13" eb="15">
      <t>テアテ</t>
    </rPh>
    <rPh sb="15" eb="17">
      <t>シキュウ</t>
    </rPh>
    <phoneticPr fontId="4"/>
  </si>
  <si>
    <t>開会式</t>
    <rPh sb="0" eb="3">
      <t>カイカイシキ</t>
    </rPh>
    <phoneticPr fontId="4"/>
  </si>
  <si>
    <t>有賀聖一</t>
    <phoneticPr fontId="3"/>
  </si>
  <si>
    <t>アリガセイイチ</t>
    <phoneticPr fontId="3"/>
  </si>
  <si>
    <t>田口道男</t>
    <phoneticPr fontId="3"/>
  </si>
  <si>
    <t>タグチミチオ</t>
    <phoneticPr fontId="3"/>
  </si>
  <si>
    <t>山崎ダンディーズ</t>
    <rPh sb="0" eb="2">
      <t>ヤマサキ</t>
    </rPh>
    <phoneticPr fontId="3"/>
  </si>
  <si>
    <t>山崎ダンディーズ</t>
    <phoneticPr fontId="3"/>
  </si>
  <si>
    <t>モリカツミ</t>
    <phoneticPr fontId="3"/>
  </si>
  <si>
    <t>森克美</t>
    <rPh sb="0" eb="1">
      <t>モリ</t>
    </rPh>
    <rPh sb="1" eb="3">
      <t>カツミ</t>
    </rPh>
    <phoneticPr fontId="3"/>
  </si>
  <si>
    <t>ドリンカーズL</t>
  </si>
  <si>
    <t>なるせパパーズS</t>
  </si>
  <si>
    <t>山崎ドリンカーズ</t>
  </si>
  <si>
    <t>森野ドリマーズ</t>
  </si>
  <si>
    <t>なるせパパーズ</t>
  </si>
  <si>
    <t>つくし野フューチャーズ</t>
  </si>
  <si>
    <t>フレンズ</t>
  </si>
  <si>
    <t>南つくし野ソフト</t>
  </si>
  <si>
    <t>まろや</t>
  </si>
  <si>
    <t>忠生自然ソフト</t>
  </si>
  <si>
    <t>見晴らしの丘のナウシカkz</t>
  </si>
  <si>
    <t>三ツ目ソフト</t>
  </si>
  <si>
    <t>山崎ダンディーズ</t>
  </si>
  <si>
    <t>山崎ドリンカーズMJ</t>
  </si>
  <si>
    <t>RED・40's</t>
  </si>
  <si>
    <t>サザンストリームフォーエバー</t>
  </si>
  <si>
    <t>町田メイツJ</t>
  </si>
  <si>
    <t>山崎HEARTZ</t>
  </si>
  <si>
    <t>フレンズF</t>
  </si>
  <si>
    <t>南三小J</t>
  </si>
  <si>
    <t>忠生スターズ</t>
  </si>
  <si>
    <t>丸山シニア</t>
  </si>
  <si>
    <t>なるせキッズ</t>
  </si>
  <si>
    <t>中原ベガサスS</t>
  </si>
  <si>
    <t>南つくし野シルバースターズ</t>
  </si>
  <si>
    <t>ひまっきーず</t>
  </si>
  <si>
    <t>令和８年 町田市春季大会</t>
    <rPh sb="0" eb="2">
      <t>レイワ</t>
    </rPh>
    <rPh sb="3" eb="4">
      <t>ネン</t>
    </rPh>
    <rPh sb="5" eb="7">
      <t>マチダ</t>
    </rPh>
    <rPh sb="7" eb="8">
      <t>シ</t>
    </rPh>
    <rPh sb="8" eb="10">
      <t>シュンキ</t>
    </rPh>
    <rPh sb="10" eb="12">
      <t>タイカイ</t>
    </rPh>
    <phoneticPr fontId="3"/>
  </si>
  <si>
    <t>■ 大会予定</t>
    <rPh sb="2" eb="4">
      <t>タイカイ</t>
    </rPh>
    <rPh sb="4" eb="6">
      <t>ヨテイ</t>
    </rPh>
    <phoneticPr fontId="3"/>
  </si>
  <si>
    <t>SC</t>
    <phoneticPr fontId="3"/>
  </si>
  <si>
    <t>■4/5(日)</t>
    <rPh sb="4" eb="7">
      <t>ニチ</t>
    </rPh>
    <phoneticPr fontId="4"/>
  </si>
  <si>
    <t>ドリンカーズM</t>
    <phoneticPr fontId="3"/>
  </si>
  <si>
    <t>Kx1</t>
    <phoneticPr fontId="3"/>
  </si>
  <si>
    <t>選考</t>
    <rPh sb="0" eb="2">
      <t>センコウ</t>
    </rPh>
    <phoneticPr fontId="3"/>
  </si>
  <si>
    <t>Xz0</t>
    <phoneticPr fontId="3"/>
  </si>
  <si>
    <t>Xz1</t>
    <phoneticPr fontId="3"/>
  </si>
  <si>
    <t>Xz01</t>
    <phoneticPr fontId="4"/>
  </si>
  <si>
    <t>Ja12</t>
    <phoneticPr fontId="4"/>
  </si>
  <si>
    <t>■4/12(日)</t>
    <rPh sb="5" eb="8">
      <t>ニチ</t>
    </rPh>
    <phoneticPr fontId="4"/>
  </si>
  <si>
    <t>Aa14</t>
  </si>
  <si>
    <t>Ab12</t>
  </si>
  <si>
    <t>Qa12</t>
  </si>
  <si>
    <t>Qa34</t>
  </si>
  <si>
    <t>La12</t>
  </si>
  <si>
    <t>■4/19(日)</t>
    <rPh sb="5" eb="8">
      <t>ニチ</t>
    </rPh>
    <phoneticPr fontId="4"/>
  </si>
  <si>
    <t>Ka12</t>
  </si>
  <si>
    <t>Ka34</t>
  </si>
  <si>
    <t>Kb12</t>
  </si>
  <si>
    <t>Kb34</t>
  </si>
  <si>
    <t>Ac12</t>
  </si>
  <si>
    <t>Ac34</t>
  </si>
  <si>
    <t>Aa24</t>
  </si>
  <si>
    <t>予備</t>
    <rPh sb="0" eb="2">
      <t>ヨビ</t>
    </rPh>
    <phoneticPr fontId="31"/>
  </si>
  <si>
    <t>予備</t>
    <rPh sb="0" eb="2">
      <t>ヨビ</t>
    </rPh>
    <phoneticPr fontId="3"/>
  </si>
  <si>
    <t>■4/26(日)</t>
    <rPh sb="5" eb="8">
      <t>ニチ</t>
    </rPh>
    <phoneticPr fontId="4"/>
  </si>
  <si>
    <t>Kb14</t>
  </si>
  <si>
    <t>Kb23</t>
  </si>
  <si>
    <t>Qa14</t>
  </si>
  <si>
    <t>Qa23</t>
  </si>
  <si>
    <t>La23</t>
  </si>
  <si>
    <t>Ab14</t>
  </si>
  <si>
    <t>Ab23</t>
  </si>
  <si>
    <t>Aa23</t>
  </si>
  <si>
    <t>Ba24</t>
  </si>
  <si>
    <t>Ba13</t>
  </si>
  <si>
    <t>Jb13</t>
  </si>
  <si>
    <t>Sa34</t>
  </si>
  <si>
    <t>Sb12</t>
  </si>
  <si>
    <t>Sc12</t>
  </si>
  <si>
    <t>■4/29(水祝)</t>
    <rPh sb="6" eb="7">
      <t>ミズ</t>
    </rPh>
    <rPh sb="7" eb="8">
      <t>シュク</t>
    </rPh>
    <phoneticPr fontId="4"/>
  </si>
  <si>
    <t>■5/6(水祝)</t>
    <rPh sb="5" eb="6">
      <t>スイ</t>
    </rPh>
    <rPh sb="6" eb="7">
      <t>シュク</t>
    </rPh>
    <phoneticPr fontId="4"/>
  </si>
  <si>
    <t>Sb13</t>
  </si>
  <si>
    <t>Sc13</t>
  </si>
  <si>
    <t>Sa13</t>
  </si>
  <si>
    <t>Ja23</t>
  </si>
  <si>
    <t>Jb23</t>
  </si>
  <si>
    <t>Sa24</t>
  </si>
  <si>
    <t>藤の台球場</t>
    <rPh sb="0" eb="1">
      <t>フジ</t>
    </rPh>
    <rPh sb="2" eb="5">
      <t>ダイキュウジョウ</t>
    </rPh>
    <phoneticPr fontId="4"/>
  </si>
  <si>
    <t>■5/10(日)</t>
    <rPh sb="5" eb="8">
      <t>ニチ</t>
    </rPh>
    <phoneticPr fontId="4"/>
  </si>
  <si>
    <t>■5/17(日)</t>
    <rPh sb="5" eb="8">
      <t>ニチ</t>
    </rPh>
    <phoneticPr fontId="4"/>
  </si>
  <si>
    <t>■5/24(日)</t>
    <rPh sb="5" eb="8">
      <t>ニチ</t>
    </rPh>
    <phoneticPr fontId="4"/>
  </si>
  <si>
    <t>■5/31(日)</t>
    <rPh sb="5" eb="8">
      <t>ニチ</t>
    </rPh>
    <phoneticPr fontId="4"/>
  </si>
  <si>
    <t>■6/7(日)</t>
    <rPh sb="4" eb="7">
      <t>ニチ</t>
    </rPh>
    <phoneticPr fontId="4"/>
  </si>
  <si>
    <t>■6/14(日)</t>
    <rPh sb="5" eb="8">
      <t>ニチ</t>
    </rPh>
    <phoneticPr fontId="4"/>
  </si>
  <si>
    <t>Ac14</t>
  </si>
  <si>
    <t>Bc23</t>
  </si>
  <si>
    <t>Bb23</t>
  </si>
  <si>
    <t>Ka14</t>
  </si>
  <si>
    <t>Ka23</t>
  </si>
  <si>
    <t>Ab34</t>
  </si>
  <si>
    <t>Aa12</t>
  </si>
  <si>
    <t>Ac23</t>
  </si>
  <si>
    <t>Sc23</t>
  </si>
  <si>
    <t>Sa14</t>
  </si>
  <si>
    <t>Sa23</t>
  </si>
  <si>
    <t>Sb23</t>
  </si>
  <si>
    <t>Kb13</t>
  </si>
  <si>
    <t>Kb24</t>
  </si>
  <si>
    <t>Ka13</t>
  </si>
  <si>
    <t>Ka24</t>
  </si>
  <si>
    <t>J準1</t>
    <rPh sb="0" eb="2">
      <t>jジュン</t>
    </rPh>
    <phoneticPr fontId="31"/>
  </si>
  <si>
    <t>J準2</t>
    <rPh sb="0" eb="2">
      <t>jジュン</t>
    </rPh>
    <phoneticPr fontId="31"/>
  </si>
  <si>
    <t>Qa13</t>
  </si>
  <si>
    <t>Qa24</t>
  </si>
  <si>
    <t>La13</t>
  </si>
  <si>
    <t>A準</t>
    <rPh sb="1" eb="2">
      <t>ジュン</t>
    </rPh>
    <phoneticPr fontId="31"/>
  </si>
  <si>
    <t>B準</t>
    <rPh sb="1" eb="2">
      <t>ジュン</t>
    </rPh>
    <phoneticPr fontId="31"/>
  </si>
  <si>
    <t>B②</t>
  </si>
  <si>
    <t>B③</t>
  </si>
  <si>
    <t>J残</t>
    <rPh sb="1" eb="2">
      <t>ザン</t>
    </rPh>
    <phoneticPr fontId="31"/>
  </si>
  <si>
    <t>S準</t>
    <rPh sb="1" eb="2">
      <t>ジュン</t>
    </rPh>
    <phoneticPr fontId="31"/>
  </si>
  <si>
    <t>S②</t>
  </si>
  <si>
    <t>S③</t>
  </si>
  <si>
    <t>J決</t>
    <rPh sb="1" eb="2">
      <t>ケツ</t>
    </rPh>
    <phoneticPr fontId="31"/>
  </si>
  <si>
    <t>S決</t>
    <rPh sb="1" eb="2">
      <t>ケツ</t>
    </rPh>
    <phoneticPr fontId="31"/>
  </si>
  <si>
    <t>QL戦</t>
    <rPh sb="2" eb="3">
      <t>セン</t>
    </rPh>
    <phoneticPr fontId="31"/>
  </si>
  <si>
    <t>B決</t>
    <rPh sb="1" eb="2">
      <t>ケツ</t>
    </rPh>
    <phoneticPr fontId="31"/>
  </si>
  <si>
    <t>A決</t>
    <rPh sb="1" eb="2">
      <t>ケツ</t>
    </rPh>
    <phoneticPr fontId="31"/>
  </si>
  <si>
    <t>K決</t>
    <rPh sb="1" eb="2">
      <t>ケツ</t>
    </rPh>
    <phoneticPr fontId="31"/>
  </si>
  <si>
    <t>表彰</t>
    <rPh sb="0" eb="2">
      <t>ヒョウショウ</t>
    </rPh>
    <phoneticPr fontId="4"/>
  </si>
  <si>
    <t>中止</t>
    <rPh sb="0" eb="2">
      <t>チュウシ</t>
    </rPh>
    <phoneticPr fontId="4"/>
  </si>
  <si>
    <t>中</t>
    <rPh sb="0" eb="1">
      <t>ナカ</t>
    </rPh>
    <phoneticPr fontId="4"/>
  </si>
  <si>
    <t>止</t>
    <phoneticPr fontId="4"/>
  </si>
  <si>
    <t>■ 大会結果</t>
    <rPh sb="2" eb="4">
      <t>タイカイ</t>
    </rPh>
    <rPh sb="4" eb="6">
      <t>ケッカ</t>
    </rPh>
    <phoneticPr fontId="3"/>
  </si>
  <si>
    <t>J準</t>
    <rPh sb="0" eb="2">
      <t>jジュン</t>
    </rPh>
    <phoneticPr fontId="31"/>
  </si>
  <si>
    <t xml:space="preserve"> </t>
    <phoneticPr fontId="3"/>
  </si>
  <si>
    <t>女子</t>
    <rPh sb="0" eb="2">
      <t>ジョシ</t>
    </rPh>
    <phoneticPr fontId="3"/>
  </si>
  <si>
    <t>実年2部</t>
    <rPh sb="0" eb="2">
      <t>ジツネン</t>
    </rPh>
    <rPh sb="3" eb="4">
      <t>ブ</t>
    </rPh>
    <phoneticPr fontId="3"/>
  </si>
  <si>
    <t>キング</t>
    <phoneticPr fontId="3"/>
  </si>
  <si>
    <t>QL</t>
    <phoneticPr fontId="31"/>
  </si>
  <si>
    <t>&lt;-第1試合</t>
    <rPh sb="2" eb="3">
      <t>ダイ</t>
    </rPh>
    <rPh sb="4" eb="6">
      <t>シアイ</t>
    </rPh>
    <phoneticPr fontId="3"/>
  </si>
  <si>
    <t>&lt;-第2試合</t>
    <rPh sb="2" eb="3">
      <t>ダイ</t>
    </rPh>
    <rPh sb="4" eb="6">
      <t>シアイ</t>
    </rPh>
    <phoneticPr fontId="3"/>
  </si>
  <si>
    <t>&lt;-4/5(日)</t>
    <rPh sb="5" eb="8">
      <t>ニチ</t>
    </rPh>
    <phoneticPr fontId="3"/>
  </si>
  <si>
    <t>Aa34</t>
    <phoneticPr fontId="3"/>
  </si>
  <si>
    <t>Ab13</t>
    <phoneticPr fontId="3"/>
  </si>
  <si>
    <t>Ba34</t>
    <phoneticPr fontId="3"/>
  </si>
  <si>
    <t>Bc12</t>
    <phoneticPr fontId="3"/>
  </si>
  <si>
    <t>&lt;-山崎南4</t>
    <rPh sb="2" eb="4">
      <t>ヤマザキ</t>
    </rPh>
    <rPh sb="4" eb="5">
      <t>ミナミ</t>
    </rPh>
    <phoneticPr fontId="3"/>
  </si>
  <si>
    <t>&lt;-忠生5</t>
    <rPh sb="2" eb="4">
      <t>タダオ</t>
    </rPh>
    <phoneticPr fontId="3"/>
  </si>
  <si>
    <t>Bb12</t>
    <phoneticPr fontId="3"/>
  </si>
  <si>
    <t>&lt;-山崎北4</t>
    <rPh sb="2" eb="4">
      <t>ヤマザキ</t>
    </rPh>
    <rPh sb="4" eb="5">
      <t>キタ</t>
    </rPh>
    <phoneticPr fontId="3"/>
  </si>
  <si>
    <t>&lt;-第3試合</t>
    <rPh sb="2" eb="3">
      <t>ダイ</t>
    </rPh>
    <rPh sb="4" eb="6">
      <t>シアイ</t>
    </rPh>
    <phoneticPr fontId="3"/>
  </si>
  <si>
    <t>&lt;-山崎南4</t>
    <rPh sb="2" eb="4">
      <t>ヤマザキ</t>
    </rPh>
    <rPh sb="4" eb="5">
      <t>ミナミ</t>
    </rPh>
    <phoneticPr fontId="3"/>
  </si>
  <si>
    <r>
      <t>Jb</t>
    </r>
    <r>
      <rPr>
        <b/>
        <sz val="11"/>
        <color rgb="FF0070C0"/>
        <rFont val="Meiryo UI"/>
        <family val="3"/>
        <charset val="128"/>
      </rPr>
      <t>1</t>
    </r>
    <r>
      <rPr>
        <b/>
        <sz val="11"/>
        <color rgb="FFFF0000"/>
        <rFont val="Meiryo UI"/>
        <family val="3"/>
        <charset val="128"/>
      </rPr>
      <t>2</t>
    </r>
    <phoneticPr fontId="31"/>
  </si>
  <si>
    <r>
      <t>Ac</t>
    </r>
    <r>
      <rPr>
        <sz val="11"/>
        <color rgb="FFFF0000"/>
        <rFont val="Meiryo UI"/>
        <family val="3"/>
        <charset val="128"/>
      </rPr>
      <t>3</t>
    </r>
    <r>
      <rPr>
        <sz val="11"/>
        <rFont val="Meiryo UI"/>
        <family val="3"/>
        <charset val="128"/>
      </rPr>
      <t>4</t>
    </r>
    <phoneticPr fontId="3"/>
  </si>
  <si>
    <r>
      <t>Aa</t>
    </r>
    <r>
      <rPr>
        <sz val="11"/>
        <color rgb="FFFF0000"/>
        <rFont val="Meiryo UI"/>
        <family val="3"/>
        <charset val="128"/>
      </rPr>
      <t>1</t>
    </r>
    <r>
      <rPr>
        <sz val="11"/>
        <rFont val="Meiryo UI"/>
        <family val="3"/>
        <charset val="128"/>
      </rPr>
      <t>3</t>
    </r>
    <phoneticPr fontId="3"/>
  </si>
  <si>
    <r>
      <t>Ab</t>
    </r>
    <r>
      <rPr>
        <i/>
        <u/>
        <sz val="11"/>
        <color rgb="FFFF0000"/>
        <rFont val="Meiryo UI"/>
        <family val="3"/>
        <charset val="128"/>
      </rPr>
      <t>2</t>
    </r>
    <r>
      <rPr>
        <i/>
        <u/>
        <sz val="11"/>
        <rFont val="Meiryo UI"/>
        <family val="3"/>
        <charset val="128"/>
      </rPr>
      <t>4</t>
    </r>
    <phoneticPr fontId="3"/>
  </si>
  <si>
    <r>
      <t>Aa</t>
    </r>
    <r>
      <rPr>
        <i/>
        <sz val="11"/>
        <color rgb="FFFF0000"/>
        <rFont val="Meiryo UI"/>
        <family val="3"/>
        <charset val="128"/>
      </rPr>
      <t>2</t>
    </r>
    <r>
      <rPr>
        <i/>
        <sz val="11"/>
        <color rgb="FF0070C0"/>
        <rFont val="Meiryo UI"/>
        <family val="3"/>
        <charset val="128"/>
      </rPr>
      <t>4</t>
    </r>
    <phoneticPr fontId="3"/>
  </si>
  <si>
    <t>町田クラブ</t>
    <rPh sb="0" eb="2">
      <t>マチダ</t>
    </rPh>
    <phoneticPr fontId="3"/>
  </si>
  <si>
    <r>
      <t>Ab</t>
    </r>
    <r>
      <rPr>
        <sz val="11"/>
        <color rgb="FFFF0000"/>
        <rFont val="Meiryo UI"/>
        <family val="3"/>
        <charset val="128"/>
      </rPr>
      <t>14</t>
    </r>
    <phoneticPr fontId="3"/>
  </si>
  <si>
    <r>
      <t>Ab</t>
    </r>
    <r>
      <rPr>
        <sz val="11"/>
        <color rgb="FFFF0000"/>
        <rFont val="Meiryo UI"/>
        <family val="3"/>
        <charset val="128"/>
      </rPr>
      <t>2</t>
    </r>
    <r>
      <rPr>
        <sz val="11"/>
        <rFont val="Meiryo UI"/>
        <family val="3"/>
        <charset val="128"/>
      </rPr>
      <t>3</t>
    </r>
    <phoneticPr fontId="3"/>
  </si>
  <si>
    <r>
      <t>Ba</t>
    </r>
    <r>
      <rPr>
        <sz val="11"/>
        <color rgb="FFFF0000"/>
        <rFont val="Meiryo UI"/>
        <family val="3"/>
        <charset val="128"/>
      </rPr>
      <t>2</t>
    </r>
    <r>
      <rPr>
        <sz val="11"/>
        <rFont val="Meiryo UI"/>
        <family val="3"/>
        <charset val="128"/>
      </rPr>
      <t>4</t>
    </r>
    <phoneticPr fontId="3"/>
  </si>
  <si>
    <t>Ac13</t>
    <phoneticPr fontId="3"/>
  </si>
  <si>
    <r>
      <t>Aa</t>
    </r>
    <r>
      <rPr>
        <i/>
        <sz val="11"/>
        <color rgb="FFFF0000"/>
        <rFont val="Meiryo UI"/>
        <family val="3"/>
        <charset val="128"/>
      </rPr>
      <t>2</t>
    </r>
    <r>
      <rPr>
        <i/>
        <sz val="11"/>
        <rFont val="Meiryo UI"/>
        <family val="3"/>
        <charset val="128"/>
      </rPr>
      <t>3</t>
    </r>
    <phoneticPr fontId="3"/>
  </si>
  <si>
    <r>
      <t>Xz0</t>
    </r>
    <r>
      <rPr>
        <b/>
        <sz val="11"/>
        <color rgb="FFFF0000"/>
        <rFont val="Meiryo UI"/>
        <family val="3"/>
        <charset val="128"/>
      </rPr>
      <t>1</t>
    </r>
    <phoneticPr fontId="3"/>
  </si>
  <si>
    <r>
      <t xml:space="preserve">4/5(日)雨天分反映; 3/22からの変更部は </t>
    </r>
    <r>
      <rPr>
        <b/>
        <sz val="12"/>
        <color theme="0"/>
        <rFont val="Meiryo UI"/>
        <family val="3"/>
        <charset val="128"/>
      </rPr>
      <t>日時太字</t>
    </r>
    <r>
      <rPr>
        <sz val="12"/>
        <color theme="0"/>
        <rFont val="Meiryo UI"/>
        <family val="3"/>
        <charset val="128"/>
      </rPr>
      <t xml:space="preserve">, </t>
    </r>
    <r>
      <rPr>
        <i/>
        <sz val="12"/>
        <color theme="0"/>
        <rFont val="游ゴシック"/>
        <family val="3"/>
        <charset val="128"/>
      </rPr>
      <t>時間斜体</t>
    </r>
    <r>
      <rPr>
        <sz val="12"/>
        <color theme="0"/>
        <rFont val="Meiryo UI"/>
        <family val="3"/>
        <charset val="128"/>
      </rPr>
      <t xml:space="preserve">, </t>
    </r>
    <r>
      <rPr>
        <u/>
        <sz val="12"/>
        <color theme="0"/>
        <rFont val="Meiryo UI"/>
        <family val="3"/>
        <charset val="128"/>
      </rPr>
      <t>会場下線</t>
    </r>
    <r>
      <rPr>
        <sz val="12"/>
        <color theme="0"/>
        <rFont val="Meiryo UI"/>
        <family val="3"/>
        <charset val="128"/>
      </rPr>
      <t xml:space="preserve"> </t>
    </r>
    <rPh sb="3" eb="6">
      <t>ニチ</t>
    </rPh>
    <rPh sb="6" eb="9">
      <t>ウテンブン</t>
    </rPh>
    <rPh sb="9" eb="11">
      <t>ハンエイ</t>
    </rPh>
    <rPh sb="20" eb="22">
      <t>ヘンコウ</t>
    </rPh>
    <rPh sb="22" eb="23">
      <t>ブ</t>
    </rPh>
    <rPh sb="25" eb="27">
      <t>ニチジ</t>
    </rPh>
    <rPh sb="27" eb="29">
      <t>フトジ</t>
    </rPh>
    <rPh sb="31" eb="33">
      <t>ジカン</t>
    </rPh>
    <rPh sb="33" eb="35">
      <t>シャタイ</t>
    </rPh>
    <rPh sb="37" eb="39">
      <t>カイジョウ</t>
    </rPh>
    <rPh sb="39" eb="41">
      <t>カセン</t>
    </rPh>
    <phoneticPr fontId="55"/>
  </si>
  <si>
    <r>
      <t>Sc</t>
    </r>
    <r>
      <rPr>
        <i/>
        <sz val="11"/>
        <color rgb="FF0070C0"/>
        <rFont val="Meiryo UI"/>
        <family val="3"/>
        <charset val="128"/>
      </rPr>
      <t>2</t>
    </r>
    <r>
      <rPr>
        <i/>
        <sz val="11"/>
        <rFont val="Meiryo UI"/>
        <family val="3"/>
        <charset val="128"/>
      </rPr>
      <t>3</t>
    </r>
    <phoneticPr fontId="3"/>
  </si>
  <si>
    <r>
      <t>Ka2</t>
    </r>
    <r>
      <rPr>
        <u/>
        <sz val="11"/>
        <color rgb="FF0070C0"/>
        <rFont val="Meiryo UI"/>
        <family val="3"/>
        <charset val="128"/>
      </rPr>
      <t>4</t>
    </r>
    <phoneticPr fontId="3"/>
  </si>
  <si>
    <r>
      <t>Kb1</t>
    </r>
    <r>
      <rPr>
        <u/>
        <sz val="11"/>
        <color rgb="FFFF0000"/>
        <rFont val="Meiryo UI"/>
        <family val="3"/>
        <charset val="128"/>
      </rPr>
      <t>3</t>
    </r>
    <phoneticPr fontId="3"/>
  </si>
  <si>
    <r>
      <t>Sa1</t>
    </r>
    <r>
      <rPr>
        <i/>
        <sz val="11"/>
        <color rgb="FFFF0000"/>
        <rFont val="Meiryo UI"/>
        <family val="3"/>
        <charset val="128"/>
      </rPr>
      <t>4</t>
    </r>
    <phoneticPr fontId="3"/>
  </si>
  <si>
    <r>
      <t>Sb2</t>
    </r>
    <r>
      <rPr>
        <u/>
        <sz val="11"/>
        <color rgb="FF00B050"/>
        <rFont val="Meiryo UI"/>
        <family val="3"/>
        <charset val="128"/>
      </rPr>
      <t>3</t>
    </r>
    <phoneticPr fontId="3"/>
  </si>
  <si>
    <r>
      <t>Kb</t>
    </r>
    <r>
      <rPr>
        <i/>
        <sz val="11"/>
        <color rgb="FF00B050"/>
        <rFont val="Meiryo UI"/>
        <family val="3"/>
        <charset val="128"/>
      </rPr>
      <t>2</t>
    </r>
    <r>
      <rPr>
        <i/>
        <sz val="11"/>
        <rFont val="Meiryo UI"/>
        <family val="3"/>
        <charset val="128"/>
      </rPr>
      <t>4</t>
    </r>
    <phoneticPr fontId="3"/>
  </si>
  <si>
    <r>
      <t>Ka</t>
    </r>
    <r>
      <rPr>
        <i/>
        <sz val="11"/>
        <color rgb="FF00B050"/>
        <rFont val="Meiryo UI"/>
        <family val="3"/>
        <charset val="128"/>
      </rPr>
      <t>13</t>
    </r>
    <phoneticPr fontId="3"/>
  </si>
  <si>
    <t>Sa23</t>
    <phoneticPr fontId="3"/>
  </si>
  <si>
    <t>Kb14</t>
    <phoneticPr fontId="3"/>
  </si>
  <si>
    <t>&lt;山崎南1</t>
    <rPh sb="1" eb="3">
      <t>ヤマザキ</t>
    </rPh>
    <rPh sb="3" eb="4">
      <t>ミナミ</t>
    </rPh>
    <phoneticPr fontId="3"/>
  </si>
  <si>
    <t>&lt;-忠生2</t>
    <rPh sb="2" eb="4">
      <t>タダオ</t>
    </rPh>
    <phoneticPr fontId="3"/>
  </si>
  <si>
    <t>Bb13</t>
    <phoneticPr fontId="3"/>
  </si>
  <si>
    <t>Bc13</t>
    <phoneticPr fontId="3"/>
  </si>
  <si>
    <r>
      <t>Kb2</t>
    </r>
    <r>
      <rPr>
        <i/>
        <u/>
        <sz val="11"/>
        <color rgb="FFFF0000"/>
        <rFont val="Meiryo UI"/>
        <family val="3"/>
        <charset val="128"/>
      </rPr>
      <t>3</t>
    </r>
    <phoneticPr fontId="3"/>
  </si>
  <si>
    <t>&lt;-第5試合</t>
    <rPh sb="2" eb="3">
      <t>ダイ</t>
    </rPh>
    <rPh sb="4" eb="6">
      <t>シアイ</t>
    </rPh>
    <phoneticPr fontId="3"/>
  </si>
  <si>
    <t>&lt;-山崎北3</t>
    <rPh sb="2" eb="4">
      <t>ヤマザキ</t>
    </rPh>
    <rPh sb="4" eb="5">
      <t>キタ</t>
    </rPh>
    <phoneticPr fontId="3"/>
  </si>
  <si>
    <t>&lt;-忠生3</t>
    <rPh sb="2" eb="4">
      <t>タダオ</t>
    </rPh>
    <phoneticPr fontId="3"/>
  </si>
  <si>
    <t>&lt;-忠生4</t>
    <rPh sb="2" eb="4">
      <t>タダオ</t>
    </rPh>
    <phoneticPr fontId="3"/>
  </si>
  <si>
    <t>&lt;-藤台4</t>
    <rPh sb="2" eb="3">
      <t>フジ</t>
    </rPh>
    <rPh sb="3" eb="4">
      <t>ダイ</t>
    </rPh>
    <phoneticPr fontId="3"/>
  </si>
  <si>
    <t>&lt;-藤台1</t>
    <rPh sb="2" eb="3">
      <t>フジ</t>
    </rPh>
    <phoneticPr fontId="3"/>
  </si>
  <si>
    <r>
      <t>■4/19(日)</t>
    </r>
    <r>
      <rPr>
        <sz val="14"/>
        <color rgb="FFFF0000"/>
        <rFont val="Meiryo UI"/>
        <family val="3"/>
        <charset val="128"/>
      </rPr>
      <t xml:space="preserve"> … 4/11(土)中に決定の予定</t>
    </r>
    <rPh sb="5" eb="8">
      <t>ニチ</t>
    </rPh>
    <rPh sb="15" eb="18">
      <t>ド</t>
    </rPh>
    <rPh sb="18" eb="19">
      <t>チュウ</t>
    </rPh>
    <rPh sb="20" eb="22">
      <t>ケッテイ</t>
    </rPh>
    <rPh sb="23" eb="25">
      <t>ヨテイ</t>
    </rPh>
    <phoneticPr fontId="4"/>
  </si>
  <si>
    <r>
      <t>■4/26(日)</t>
    </r>
    <r>
      <rPr>
        <sz val="14"/>
        <color rgb="FFFF0000"/>
        <rFont val="Meiryo UI"/>
        <family val="3"/>
        <charset val="128"/>
      </rPr>
      <t>… ↓4/13(月)に決定の予定</t>
    </r>
    <rPh sb="5" eb="8">
      <t>ニチ</t>
    </rPh>
    <rPh sb="15" eb="18">
      <t>ゲツ</t>
    </rPh>
    <rPh sb="19" eb="21">
      <t>ケッテイ</t>
    </rPh>
    <rPh sb="22" eb="24">
      <t>ヨテイ</t>
    </rPh>
    <phoneticPr fontId="4"/>
  </si>
  <si>
    <r>
      <t xml:space="preserve">2026/4/8 </t>
    </r>
    <r>
      <rPr>
        <b/>
        <i/>
        <sz val="24"/>
        <color rgb="FFFF0000"/>
        <rFont val="Meiryo UI"/>
        <family val="3"/>
        <charset val="128"/>
      </rPr>
      <t>暫定</t>
    </r>
    <rPh sb="9" eb="11">
      <t>ザンテイ</t>
    </rPh>
    <phoneticPr fontId="3"/>
  </si>
  <si>
    <t>3/22からの変更</t>
    <rPh sb="7" eb="9">
      <t>ヘンコウ</t>
    </rPh>
    <phoneticPr fontId="3"/>
  </si>
  <si>
    <t>&lt;-山北4</t>
    <rPh sb="2" eb="4">
      <t>ヤマキタ</t>
    </rPh>
    <rPh sb="3" eb="4">
      <t>キタ</t>
    </rPh>
    <phoneticPr fontId="3"/>
  </si>
  <si>
    <r>
      <t>Kb1</t>
    </r>
    <r>
      <rPr>
        <i/>
        <u/>
        <sz val="11"/>
        <color rgb="FFFF0000"/>
        <rFont val="Meiryo UI"/>
        <family val="3"/>
        <charset val="128"/>
      </rPr>
      <t>3</t>
    </r>
    <phoneticPr fontId="3"/>
  </si>
  <si>
    <t>前日上部大会</t>
    <rPh sb="0" eb="2">
      <t>ゼンジツ</t>
    </rPh>
    <rPh sb="2" eb="6">
      <t>ジョウブタイカイ</t>
    </rPh>
    <phoneticPr fontId="3"/>
  </si>
  <si>
    <t>メイツJ連戦</t>
    <rPh sb="4" eb="6">
      <t>レンセン</t>
    </rPh>
    <phoneticPr fontId="3"/>
  </si>
  <si>
    <t>まろや手話通訳</t>
    <rPh sb="3" eb="7">
      <t>シュワツウヤク</t>
    </rPh>
    <phoneticPr fontId="3"/>
  </si>
  <si>
    <r>
      <t>■4/19(日)</t>
    </r>
    <r>
      <rPr>
        <sz val="14"/>
        <color rgb="FFFF0000"/>
        <rFont val="Meiryo UI"/>
        <family val="3"/>
        <charset val="128"/>
      </rPr>
      <t xml:space="preserve"> … 4/11(土) -&gt; 4/12(日)中に決定の予定</t>
    </r>
    <rPh sb="5" eb="8">
      <t>ニチ</t>
    </rPh>
    <rPh sb="14" eb="17">
      <t>ド</t>
    </rPh>
    <rPh sb="17" eb="18">
      <t>チュウ</t>
    </rPh>
    <rPh sb="26" eb="29">
      <t>ニチ</t>
    </rPh>
    <rPh sb="30" eb="32">
      <t>ケッテイ</t>
    </rPh>
    <rPh sb="33" eb="35">
      <t>ヨテイ</t>
    </rPh>
    <phoneticPr fontId="4"/>
  </si>
  <si>
    <t>4/10黄色部分追加変更</t>
    <phoneticPr fontId="3"/>
  </si>
  <si>
    <r>
      <t>2026/4/8 暫定</t>
    </r>
    <r>
      <rPr>
        <b/>
        <i/>
        <sz val="14"/>
        <color rgb="FF0070C0"/>
        <rFont val="Meiryo UI"/>
        <family val="3"/>
        <charset val="128"/>
      </rPr>
      <t>(4/10黄色部分追加変更)</t>
    </r>
    <rPh sb="9" eb="11">
      <t>ザンテイ</t>
    </rPh>
    <rPh sb="16" eb="18">
      <t>キイロ</t>
    </rPh>
    <rPh sb="18" eb="20">
      <t>ブブン</t>
    </rPh>
    <rPh sb="20" eb="22">
      <t>ツイカ</t>
    </rPh>
    <rPh sb="22" eb="24">
      <t>ヘンコウ</t>
    </rPh>
    <phoneticPr fontId="3"/>
  </si>
  <si>
    <r>
      <rPr>
        <i/>
        <u/>
        <sz val="11"/>
        <color rgb="FF0070C0"/>
        <rFont val="游ゴシック"/>
        <family val="3"/>
        <charset val="128"/>
        <scheme val="minor"/>
      </rPr>
      <t>&lt;-山南4</t>
    </r>
    <r>
      <rPr>
        <i/>
        <u/>
        <sz val="11"/>
        <color rgb="FFFF0000"/>
        <rFont val="游ゴシック"/>
        <family val="3"/>
        <charset val="128"/>
        <scheme val="minor"/>
      </rPr>
      <t>&lt;3</t>
    </r>
    <rPh sb="2" eb="4">
      <t>サンナン</t>
    </rPh>
    <rPh sb="3" eb="4">
      <t>ミナミ</t>
    </rPh>
    <phoneticPr fontId="3"/>
  </si>
  <si>
    <r>
      <rPr>
        <i/>
        <u/>
        <sz val="11"/>
        <color rgb="FF0070C0"/>
        <rFont val="游ゴシック"/>
        <family val="3"/>
        <charset val="128"/>
        <scheme val="minor"/>
      </rPr>
      <t>&lt;-</t>
    </r>
    <r>
      <rPr>
        <i/>
        <u/>
        <sz val="11"/>
        <color rgb="FFFF0000"/>
        <rFont val="游ゴシック"/>
        <family val="3"/>
        <charset val="128"/>
        <scheme val="minor"/>
      </rPr>
      <t>&lt;山南2</t>
    </r>
    <rPh sb="3" eb="4">
      <t>ヤマ</t>
    </rPh>
    <rPh sb="4" eb="5">
      <t>ミナミ</t>
    </rPh>
    <phoneticPr fontId="3"/>
  </si>
  <si>
    <t>&lt;-藤2</t>
    <rPh sb="2" eb="3">
      <t>フジ</t>
    </rPh>
    <phoneticPr fontId="3"/>
  </si>
  <si>
    <t>&lt;-藤3</t>
    <rPh sb="2" eb="3">
      <t>フジ</t>
    </rPh>
    <phoneticPr fontId="3"/>
  </si>
  <si>
    <t>&lt;-忠3</t>
    <rPh sb="2" eb="3">
      <t>チュウ</t>
    </rPh>
    <phoneticPr fontId="3"/>
  </si>
  <si>
    <t>&lt;-忠4</t>
    <rPh sb="2" eb="3">
      <t>チュウ</t>
    </rPh>
    <phoneticPr fontId="3"/>
  </si>
  <si>
    <t>藤の台</t>
    <rPh sb="0" eb="1">
      <t>フジ</t>
    </rPh>
    <rPh sb="2" eb="3">
      <t>ダイ</t>
    </rPh>
    <phoneticPr fontId="4"/>
  </si>
  <si>
    <r>
      <rPr>
        <i/>
        <sz val="11"/>
        <color rgb="FF0070C0"/>
        <rFont val="游ゴシック"/>
        <family val="3"/>
        <charset val="128"/>
        <scheme val="minor"/>
      </rPr>
      <t>&lt;-</t>
    </r>
    <r>
      <rPr>
        <i/>
        <sz val="11"/>
        <rFont val="游ゴシック"/>
        <family val="3"/>
        <charset val="128"/>
        <scheme val="minor"/>
      </rPr>
      <t>&lt;忠5</t>
    </r>
    <rPh sb="3" eb="4">
      <t>チュウ</t>
    </rPh>
    <phoneticPr fontId="3"/>
  </si>
  <si>
    <t>&lt;-5/24(日)</t>
    <rPh sb="6" eb="9">
      <t>ニチ</t>
    </rPh>
    <phoneticPr fontId="3"/>
  </si>
  <si>
    <r>
      <rPr>
        <i/>
        <u/>
        <sz val="11"/>
        <color rgb="FF0070C0"/>
        <rFont val="游ゴシック"/>
        <family val="3"/>
        <charset val="128"/>
        <scheme val="minor"/>
      </rPr>
      <t>&lt;-</t>
    </r>
    <r>
      <rPr>
        <i/>
        <u/>
        <sz val="11"/>
        <rFont val="游ゴシック"/>
        <family val="3"/>
        <charset val="128"/>
        <scheme val="minor"/>
      </rPr>
      <t>&lt;忠2</t>
    </r>
    <rPh sb="3" eb="4">
      <t>チュウ</t>
    </rPh>
    <phoneticPr fontId="3"/>
  </si>
  <si>
    <r>
      <rPr>
        <i/>
        <u/>
        <sz val="11"/>
        <color rgb="FF0070C0"/>
        <rFont val="游ゴシック"/>
        <family val="3"/>
        <charset val="128"/>
        <scheme val="minor"/>
      </rPr>
      <t>&lt;-</t>
    </r>
    <r>
      <rPr>
        <i/>
        <u/>
        <sz val="11"/>
        <rFont val="游ゴシック"/>
        <family val="3"/>
        <charset val="128"/>
        <scheme val="minor"/>
      </rPr>
      <t>&lt;忠3</t>
    </r>
    <rPh sb="3" eb="4">
      <t>チュウ</t>
    </rPh>
    <phoneticPr fontId="3"/>
  </si>
  <si>
    <r>
      <rPr>
        <i/>
        <u/>
        <sz val="11"/>
        <color rgb="FF0070C0"/>
        <rFont val="游ゴシック"/>
        <family val="3"/>
        <charset val="128"/>
        <scheme val="minor"/>
      </rPr>
      <t>&lt;-</t>
    </r>
    <r>
      <rPr>
        <i/>
        <u/>
        <sz val="11"/>
        <rFont val="游ゴシック"/>
        <family val="3"/>
        <charset val="128"/>
        <scheme val="minor"/>
      </rPr>
      <t>&lt;忠4</t>
    </r>
    <rPh sb="3" eb="4">
      <t>チュウ</t>
    </rPh>
    <phoneticPr fontId="3"/>
  </si>
  <si>
    <t>5/24エルダーの可能性</t>
    <rPh sb="9" eb="12">
      <t>カノウセイ</t>
    </rPh>
    <phoneticPr fontId="3"/>
  </si>
  <si>
    <r>
      <rPr>
        <i/>
        <u/>
        <sz val="9"/>
        <color rgb="FF0070C0"/>
        <rFont val="游ゴシック"/>
        <family val="3"/>
        <charset val="128"/>
        <scheme val="minor"/>
      </rPr>
      <t>&lt;-山北4</t>
    </r>
    <r>
      <rPr>
        <i/>
        <u/>
        <sz val="9"/>
        <color rgb="FFFF0000"/>
        <rFont val="游ゴシック"/>
        <family val="3"/>
        <charset val="128"/>
        <scheme val="minor"/>
      </rPr>
      <t>&lt;忠5</t>
    </r>
    <rPh sb="2" eb="3">
      <t>ヤマ</t>
    </rPh>
    <rPh sb="3" eb="4">
      <t>キタ</t>
    </rPh>
    <rPh sb="6" eb="7">
      <t>タダシ</t>
    </rPh>
    <phoneticPr fontId="3"/>
  </si>
  <si>
    <r>
      <rPr>
        <sz val="9"/>
        <color rgb="FF0070C0"/>
        <rFont val="游ゴシック"/>
        <family val="3"/>
        <charset val="128"/>
        <scheme val="minor"/>
      </rPr>
      <t>&lt;-忠5</t>
    </r>
    <r>
      <rPr>
        <sz val="9"/>
        <color rgb="FFFF0000"/>
        <rFont val="游ゴシック"/>
        <family val="3"/>
        <charset val="128"/>
        <scheme val="minor"/>
      </rPr>
      <t>&lt;山南4</t>
    </r>
    <rPh sb="2" eb="3">
      <t>タダシ</t>
    </rPh>
    <rPh sb="5" eb="6">
      <t>ヤマ</t>
    </rPh>
    <rPh sb="6" eb="7">
      <t>ミナミ</t>
    </rPh>
    <phoneticPr fontId="3"/>
  </si>
  <si>
    <r>
      <rPr>
        <i/>
        <u/>
        <sz val="9"/>
        <color rgb="FF0070C0"/>
        <rFont val="游ゴシック"/>
        <family val="3"/>
        <charset val="128"/>
        <scheme val="minor"/>
      </rPr>
      <t>&lt;-忠1</t>
    </r>
    <r>
      <rPr>
        <i/>
        <u/>
        <sz val="9"/>
        <color rgb="FFFF0000"/>
        <rFont val="游ゴシック"/>
        <family val="3"/>
        <charset val="128"/>
        <scheme val="minor"/>
      </rPr>
      <t>&lt;藤1</t>
    </r>
    <rPh sb="2" eb="3">
      <t>タダシ</t>
    </rPh>
    <rPh sb="5" eb="6">
      <t>フジ</t>
    </rPh>
    <phoneticPr fontId="3"/>
  </si>
  <si>
    <r>
      <t>Sc</t>
    </r>
    <r>
      <rPr>
        <sz val="11"/>
        <color rgb="FF0070C0"/>
        <rFont val="Meiryo UI"/>
        <family val="3"/>
        <charset val="128"/>
      </rPr>
      <t>2</t>
    </r>
    <r>
      <rPr>
        <sz val="11"/>
        <rFont val="Meiryo UI"/>
        <family val="3"/>
        <charset val="128"/>
      </rPr>
      <t>3</t>
    </r>
    <phoneticPr fontId="3"/>
  </si>
  <si>
    <r>
      <rPr>
        <sz val="9"/>
        <color rgb="FF0070C0"/>
        <rFont val="游ゴシック"/>
        <family val="3"/>
        <charset val="128"/>
        <scheme val="minor"/>
      </rPr>
      <t>&lt;-忠2</t>
    </r>
    <r>
      <rPr>
        <sz val="9"/>
        <color rgb="FFFF0000"/>
        <rFont val="游ゴシック"/>
        <family val="3"/>
        <charset val="128"/>
        <scheme val="minor"/>
      </rPr>
      <t>&lt;忠1</t>
    </r>
    <rPh sb="2" eb="3">
      <t>チュウ</t>
    </rPh>
    <rPh sb="5" eb="6">
      <t>チュウ</t>
    </rPh>
    <phoneticPr fontId="3"/>
  </si>
  <si>
    <r>
      <t>Sa1</t>
    </r>
    <r>
      <rPr>
        <sz val="11"/>
        <color rgb="FFFF0000"/>
        <rFont val="Meiryo UI"/>
        <family val="3"/>
        <charset val="128"/>
      </rPr>
      <t>4</t>
    </r>
    <phoneticPr fontId="3"/>
  </si>
  <si>
    <r>
      <rPr>
        <sz val="9"/>
        <color rgb="FF0070C0"/>
        <rFont val="游ゴシック"/>
        <family val="3"/>
        <charset val="128"/>
        <scheme val="minor"/>
      </rPr>
      <t>&lt;-忠3</t>
    </r>
    <r>
      <rPr>
        <sz val="9"/>
        <color rgb="FFFF0000"/>
        <rFont val="游ゴシック"/>
        <family val="3"/>
        <charset val="128"/>
        <scheme val="minor"/>
      </rPr>
      <t>&lt;忠2</t>
    </r>
    <rPh sb="2" eb="3">
      <t>チュウ</t>
    </rPh>
    <rPh sb="5" eb="6">
      <t>チュウ</t>
    </rPh>
    <phoneticPr fontId="3"/>
  </si>
  <si>
    <r>
      <t>Ka2</t>
    </r>
    <r>
      <rPr>
        <i/>
        <u/>
        <sz val="11"/>
        <color rgb="FF0070C0"/>
        <rFont val="Meiryo UI"/>
        <family val="3"/>
        <charset val="128"/>
      </rPr>
      <t>4</t>
    </r>
    <phoneticPr fontId="3"/>
  </si>
  <si>
    <r>
      <rPr>
        <i/>
        <u/>
        <sz val="9"/>
        <color rgb="FF0070C0"/>
        <rFont val="Meiryo UI"/>
        <family val="3"/>
        <charset val="128"/>
      </rPr>
      <t>&lt;-忠4</t>
    </r>
    <r>
      <rPr>
        <i/>
        <u/>
        <sz val="9"/>
        <color rgb="FFFF0000"/>
        <rFont val="Meiryo UI"/>
        <family val="3"/>
        <charset val="128"/>
      </rPr>
      <t>&lt;藤4</t>
    </r>
    <rPh sb="2" eb="3">
      <t>チュウ</t>
    </rPh>
    <rPh sb="5" eb="6">
      <t>フジ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</si>
</sst>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dd"/>
  </numFmts>
  <fonts count="115"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theme="0" tint="-0.249977111117893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theme="0" tint="-0.249977111117893"/>
      <name val="Meiryo UI"/>
      <family val="3"/>
      <charset val="128"/>
    </font>
    <font>
      <sz val="14"/>
      <color rgb="FF000000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color theme="0" tint="-0.249977111117893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0" tint="-0.1499984740745262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563C1"/>
      <name val="游ゴシック"/>
      <family val="3"/>
      <charset val="128"/>
      <scheme val="minor"/>
    </font>
    <font>
      <u/>
      <sz val="11"/>
      <color rgb="FF954F72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6"/>
      <color rgb="FF000000"/>
      <name val="Meiryo UI"/>
      <family val="3"/>
      <charset val="128"/>
    </font>
    <font>
      <sz val="6"/>
      <color theme="1"/>
      <name val="Meiryo UI"/>
      <family val="3"/>
      <charset val="128"/>
    </font>
    <font>
      <sz val="6"/>
      <name val="Meiryo UI"/>
      <family val="3"/>
      <charset val="128"/>
    </font>
    <font>
      <sz val="14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b/>
      <i/>
      <sz val="20"/>
      <color theme="0"/>
      <name val="Meiryo UI"/>
      <family val="3"/>
      <charset val="128"/>
    </font>
    <font>
      <i/>
      <sz val="6"/>
      <color theme="0"/>
      <name val="Meiryo UI"/>
      <family val="3"/>
      <charset val="128"/>
    </font>
    <font>
      <i/>
      <sz val="20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6"/>
      <color theme="0"/>
      <name val="Meiryo UI"/>
      <family val="3"/>
      <charset val="128"/>
    </font>
    <font>
      <sz val="16"/>
      <color theme="0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color theme="0" tint="-0.249977111117893"/>
      <name val="Meiryo UI"/>
      <family val="3"/>
      <charset val="128"/>
    </font>
    <font>
      <sz val="12"/>
      <name val="Meiryo UI"/>
      <family val="3"/>
      <charset val="128"/>
    </font>
    <font>
      <b/>
      <sz val="6"/>
      <color theme="0"/>
      <name val="Meiryo UI"/>
      <family val="3"/>
      <charset val="128"/>
    </font>
    <font>
      <sz val="16"/>
      <color rgb="FF000000"/>
      <name val="Meiryo UI"/>
      <family val="3"/>
      <charset val="128"/>
    </font>
    <font>
      <sz val="16"/>
      <name val="Meiryo UI"/>
      <family val="3"/>
      <charset val="128"/>
    </font>
    <font>
      <sz val="11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i/>
      <sz val="20"/>
      <color theme="0" tint="-4.9989318521683403E-2"/>
      <name val="Meiryo UI"/>
      <family val="3"/>
      <charset val="128"/>
    </font>
    <font>
      <i/>
      <sz val="20"/>
      <name val="Meiryo UI"/>
      <family val="3"/>
      <charset val="128"/>
    </font>
    <font>
      <b/>
      <i/>
      <sz val="18"/>
      <color theme="0"/>
      <name val="Meiryo UI"/>
      <family val="3"/>
      <charset val="128"/>
    </font>
    <font>
      <u/>
      <sz val="11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i/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6"/>
      <color rgb="FF000000"/>
      <name val="Meiryo UI"/>
      <family val="3"/>
      <charset val="128"/>
    </font>
    <font>
      <u/>
      <sz val="11"/>
      <color theme="1"/>
      <name val="Meiryo UI"/>
      <family val="3"/>
      <charset val="128"/>
    </font>
    <font>
      <u/>
      <sz val="11"/>
      <color theme="0" tint="-0.249977111117893"/>
      <name val="Meiryo UI"/>
      <family val="3"/>
      <charset val="128"/>
    </font>
    <font>
      <i/>
      <sz val="6"/>
      <color rgb="FF000000"/>
      <name val="Meiryo UI"/>
      <family val="3"/>
      <charset val="128"/>
    </font>
    <font>
      <i/>
      <sz val="11"/>
      <color theme="1"/>
      <name val="Meiryo UI"/>
      <family val="3"/>
      <charset val="128"/>
    </font>
    <font>
      <i/>
      <sz val="11"/>
      <color theme="0" tint="-0.249977111117893"/>
      <name val="Meiryo UI"/>
      <family val="3"/>
      <charset val="128"/>
    </font>
    <font>
      <b/>
      <sz val="6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 tint="-0.249977111117893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u/>
      <sz val="12"/>
      <color theme="0"/>
      <name val="Meiryo UI"/>
      <family val="3"/>
      <charset val="128"/>
    </font>
    <font>
      <i/>
      <sz val="12"/>
      <color theme="0"/>
      <name val="游ゴシック"/>
      <family val="3"/>
      <charset val="128"/>
    </font>
    <font>
      <i/>
      <sz val="11"/>
      <name val="游ゴシック"/>
      <family val="3"/>
      <charset val="128"/>
      <scheme val="minor"/>
    </font>
    <font>
      <i/>
      <sz val="11"/>
      <color rgb="FFFF0000"/>
      <name val="游ゴシック"/>
      <family val="3"/>
      <charset val="128"/>
      <scheme val="minor"/>
    </font>
    <font>
      <i/>
      <sz val="11"/>
      <color rgb="FFFF0000"/>
      <name val="Meiryo UI"/>
      <family val="3"/>
      <charset val="128"/>
    </font>
    <font>
      <i/>
      <u/>
      <sz val="11"/>
      <name val="Meiryo UI"/>
      <family val="3"/>
      <charset val="128"/>
    </font>
    <font>
      <i/>
      <u/>
      <sz val="11"/>
      <name val="游ゴシック"/>
      <family val="3"/>
      <charset val="128"/>
      <scheme val="minor"/>
    </font>
    <font>
      <i/>
      <u/>
      <sz val="11"/>
      <color rgb="FFFF0000"/>
      <name val="游ゴシック"/>
      <family val="3"/>
      <charset val="128"/>
      <scheme val="minor"/>
    </font>
    <font>
      <i/>
      <sz val="11"/>
      <color rgb="FF0070C0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i/>
      <u/>
      <sz val="11"/>
      <color rgb="FFFF0000"/>
      <name val="Meiryo UI"/>
      <family val="3"/>
      <charset val="128"/>
    </font>
    <font>
      <b/>
      <i/>
      <sz val="24"/>
      <color rgb="FFFF0000"/>
      <name val="Meiryo UI"/>
      <family val="3"/>
      <charset val="128"/>
    </font>
    <font>
      <u/>
      <sz val="11"/>
      <color rgb="FF0070C0"/>
      <name val="Meiryo UI"/>
      <family val="3"/>
      <charset val="128"/>
    </font>
    <font>
      <u/>
      <sz val="11"/>
      <color rgb="FF00B050"/>
      <name val="Meiryo UI"/>
      <family val="3"/>
      <charset val="128"/>
    </font>
    <font>
      <i/>
      <sz val="11"/>
      <color rgb="FF00B050"/>
      <name val="Meiryo UI"/>
      <family val="3"/>
      <charset val="128"/>
    </font>
    <font>
      <i/>
      <u/>
      <sz val="6"/>
      <color rgb="FF000000"/>
      <name val="Meiryo UI"/>
      <family val="3"/>
      <charset val="128"/>
    </font>
    <font>
      <i/>
      <u/>
      <sz val="11"/>
      <color theme="1"/>
      <name val="Meiryo UI"/>
      <family val="3"/>
      <charset val="128"/>
    </font>
    <font>
      <i/>
      <u/>
      <sz val="11"/>
      <color theme="0" tint="-0.249977111117893"/>
      <name val="Meiryo UI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i/>
      <sz val="18"/>
      <color rgb="FFFF0000"/>
      <name val="Meiryo UI"/>
      <family val="3"/>
      <charset val="128"/>
    </font>
    <font>
      <i/>
      <sz val="11"/>
      <color rgb="FF0070C0"/>
      <name val="游ゴシック"/>
      <family val="3"/>
      <charset val="128"/>
      <scheme val="minor"/>
    </font>
    <font>
      <i/>
      <u/>
      <sz val="11"/>
      <color rgb="FF0070C0"/>
      <name val="游ゴシック"/>
      <family val="3"/>
      <charset val="128"/>
      <scheme val="minor"/>
    </font>
    <font>
      <b/>
      <i/>
      <sz val="14"/>
      <color rgb="FFFF0000"/>
      <name val="Meiryo UI"/>
      <family val="3"/>
      <charset val="128"/>
    </font>
    <font>
      <b/>
      <i/>
      <sz val="14"/>
      <color rgb="FF0070C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name val="游ゴシック"/>
      <family val="3"/>
      <charset val="128"/>
      <scheme val="minor"/>
    </font>
    <font>
      <b/>
      <i/>
      <sz val="6"/>
      <color rgb="FF000000"/>
      <name val="Meiryo UI"/>
      <family val="3"/>
      <charset val="128"/>
    </font>
    <font>
      <b/>
      <i/>
      <sz val="11"/>
      <name val="Meiryo UI"/>
      <family val="3"/>
      <charset val="128"/>
    </font>
    <font>
      <b/>
      <i/>
      <sz val="11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  <font>
      <b/>
      <i/>
      <sz val="11"/>
      <color theme="1"/>
      <name val="Meiryo UI"/>
      <family val="3"/>
      <charset val="128"/>
    </font>
    <font>
      <b/>
      <i/>
      <sz val="11"/>
      <color theme="0" tint="-0.249977111117893"/>
      <name val="Meiryo UI"/>
      <family val="3"/>
      <charset val="128"/>
    </font>
    <font>
      <i/>
      <u/>
      <sz val="9"/>
      <color rgb="FFFF0000"/>
      <name val="游ゴシック"/>
      <family val="3"/>
      <charset val="128"/>
      <scheme val="minor"/>
    </font>
    <font>
      <i/>
      <u/>
      <sz val="9"/>
      <color rgb="FF0070C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rgb="FF0070C0"/>
      <name val="游ゴシック"/>
      <family val="3"/>
      <charset val="128"/>
      <scheme val="minor"/>
    </font>
    <font>
      <i/>
      <u/>
      <sz val="11"/>
      <color rgb="FF0070C0"/>
      <name val="Meiryo UI"/>
      <family val="3"/>
      <charset val="128"/>
    </font>
    <font>
      <i/>
      <u/>
      <sz val="9"/>
      <color rgb="FFFF0000"/>
      <name val="Meiryo UI"/>
      <family val="3"/>
      <charset val="128"/>
    </font>
    <font>
      <i/>
      <u/>
      <sz val="9"/>
      <color rgb="FF0070C0"/>
      <name val="Meiryo UI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15" applyNumberFormat="0" applyAlignment="0" applyProtection="0">
      <alignment vertical="center"/>
    </xf>
    <xf numFmtId="0" fontId="22" fillId="15" borderId="16" applyNumberFormat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6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7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41" fillId="0" borderId="0"/>
  </cellStyleXfs>
  <cellXfs count="36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0" fillId="0" borderId="8" xfId="0" applyBorder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13" fillId="0" borderId="11" xfId="0" applyFont="1" applyBorder="1" applyAlignment="1">
      <alignment horizontal="right" vertical="center"/>
    </xf>
    <xf numFmtId="0" fontId="13" fillId="0" borderId="11" xfId="0" applyFont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7" fillId="0" borderId="0" xfId="45" applyFont="1">
      <alignment vertical="center"/>
    </xf>
    <xf numFmtId="0" fontId="8" fillId="0" borderId="0" xfId="45" applyFont="1">
      <alignment vertical="center"/>
    </xf>
    <xf numFmtId="0" fontId="2" fillId="0" borderId="0" xfId="45" applyFont="1">
      <alignment vertical="center"/>
    </xf>
    <xf numFmtId="0" fontId="6" fillId="0" borderId="0" xfId="45" applyFont="1">
      <alignment vertical="center"/>
    </xf>
    <xf numFmtId="0" fontId="12" fillId="0" borderId="0" xfId="45" applyFont="1">
      <alignment vertical="center"/>
    </xf>
    <xf numFmtId="0" fontId="2" fillId="0" borderId="0" xfId="1" applyFont="1" applyAlignment="1">
      <alignment horizontal="left" vertical="center"/>
    </xf>
    <xf numFmtId="0" fontId="33" fillId="0" borderId="0" xfId="45" applyFont="1">
      <alignment vertical="center"/>
    </xf>
    <xf numFmtId="0" fontId="34" fillId="0" borderId="0" xfId="1" applyFont="1">
      <alignment vertical="center"/>
    </xf>
    <xf numFmtId="0" fontId="2" fillId="0" borderId="0" xfId="0" applyFont="1">
      <alignment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4" borderId="8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6" borderId="8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38" fillId="7" borderId="8" xfId="0" applyFont="1" applyFill="1" applyBorder="1" applyAlignment="1">
      <alignment horizontal="center" vertical="center"/>
    </xf>
    <xf numFmtId="0" fontId="2" fillId="3" borderId="1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2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4" borderId="2" xfId="0" applyFont="1" applyFill="1" applyBorder="1">
      <alignment vertical="center"/>
    </xf>
    <xf numFmtId="0" fontId="2" fillId="5" borderId="10" xfId="0" applyFont="1" applyFill="1" applyBorder="1">
      <alignment vertical="center"/>
    </xf>
    <xf numFmtId="0" fontId="2" fillId="5" borderId="0" xfId="0" applyFont="1" applyFill="1">
      <alignment vertical="center"/>
    </xf>
    <xf numFmtId="0" fontId="2" fillId="5" borderId="2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2" fillId="6" borderId="10" xfId="0" applyFont="1" applyFill="1" applyBorder="1">
      <alignment vertical="center"/>
    </xf>
    <xf numFmtId="0" fontId="2" fillId="6" borderId="0" xfId="0" applyFont="1" applyFill="1">
      <alignment vertical="center"/>
    </xf>
    <xf numFmtId="0" fontId="2" fillId="6" borderId="2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7" borderId="10" xfId="0" applyFont="1" applyFill="1" applyBorder="1">
      <alignment vertical="center"/>
    </xf>
    <xf numFmtId="0" fontId="2" fillId="7" borderId="0" xfId="0" applyFont="1" applyFill="1">
      <alignment vertical="center"/>
    </xf>
    <xf numFmtId="0" fontId="2" fillId="7" borderId="2" xfId="0" applyFont="1" applyFill="1" applyBorder="1">
      <alignment vertical="center"/>
    </xf>
    <xf numFmtId="0" fontId="2" fillId="7" borderId="1" xfId="0" applyFont="1" applyFill="1" applyBorder="1">
      <alignment vertical="center"/>
    </xf>
    <xf numFmtId="0" fontId="39" fillId="0" borderId="10" xfId="0" applyFont="1" applyBorder="1">
      <alignment vertical="center"/>
    </xf>
    <xf numFmtId="0" fontId="39" fillId="0" borderId="2" xfId="0" applyFont="1" applyBorder="1">
      <alignment vertical="center"/>
    </xf>
    <xf numFmtId="0" fontId="39" fillId="0" borderId="1" xfId="0" applyFont="1" applyBorder="1">
      <alignment vertical="center"/>
    </xf>
    <xf numFmtId="0" fontId="37" fillId="3" borderId="8" xfId="0" applyFont="1" applyFill="1" applyBorder="1">
      <alignment vertical="center"/>
    </xf>
    <xf numFmtId="0" fontId="37" fillId="0" borderId="8" xfId="0" applyFont="1" applyBorder="1">
      <alignment vertical="center"/>
    </xf>
    <xf numFmtId="0" fontId="37" fillId="4" borderId="8" xfId="0" applyFont="1" applyFill="1" applyBorder="1">
      <alignment vertical="center"/>
    </xf>
    <xf numFmtId="0" fontId="37" fillId="5" borderId="8" xfId="0" applyFont="1" applyFill="1" applyBorder="1">
      <alignment vertical="center"/>
    </xf>
    <xf numFmtId="0" fontId="37" fillId="6" borderId="8" xfId="0" applyFont="1" applyFill="1" applyBorder="1">
      <alignment vertical="center"/>
    </xf>
    <xf numFmtId="0" fontId="37" fillId="2" borderId="8" xfId="0" applyFont="1" applyFill="1" applyBorder="1">
      <alignment vertical="center"/>
    </xf>
    <xf numFmtId="0" fontId="37" fillId="7" borderId="8" xfId="0" applyFont="1" applyFill="1" applyBorder="1">
      <alignment vertical="center"/>
    </xf>
    <xf numFmtId="0" fontId="36" fillId="0" borderId="8" xfId="0" applyFont="1" applyBorder="1">
      <alignment vertical="center"/>
    </xf>
    <xf numFmtId="0" fontId="37" fillId="42" borderId="8" xfId="0" applyFont="1" applyFill="1" applyBorder="1" applyAlignment="1">
      <alignment horizontal="center" vertical="center"/>
    </xf>
    <xf numFmtId="0" fontId="35" fillId="0" borderId="0" xfId="45" applyFont="1">
      <alignment vertical="center"/>
    </xf>
    <xf numFmtId="0" fontId="32" fillId="0" borderId="0" xfId="45" applyFont="1">
      <alignment vertical="center"/>
    </xf>
    <xf numFmtId="0" fontId="32" fillId="0" borderId="0" xfId="45" applyFont="1" applyAlignment="1">
      <alignment horizontal="left" vertical="center"/>
    </xf>
    <xf numFmtId="0" fontId="32" fillId="9" borderId="8" xfId="45" applyFont="1" applyFill="1" applyBorder="1" applyAlignment="1">
      <alignment horizontal="center" vertical="center" shrinkToFit="1"/>
    </xf>
    <xf numFmtId="0" fontId="39" fillId="43" borderId="0" xfId="0" applyFont="1" applyFill="1">
      <alignment vertical="center"/>
    </xf>
    <xf numFmtId="0" fontId="32" fillId="43" borderId="0" xfId="0" applyFont="1" applyFill="1">
      <alignment vertical="center"/>
    </xf>
    <xf numFmtId="0" fontId="2" fillId="42" borderId="0" xfId="0" applyFont="1" applyFill="1">
      <alignment vertical="center"/>
    </xf>
    <xf numFmtId="0" fontId="37" fillId="42" borderId="8" xfId="0" applyFont="1" applyFill="1" applyBorder="1">
      <alignment vertical="center"/>
    </xf>
    <xf numFmtId="0" fontId="2" fillId="42" borderId="8" xfId="0" applyFont="1" applyFill="1" applyBorder="1">
      <alignment vertical="center"/>
    </xf>
    <xf numFmtId="0" fontId="38" fillId="42" borderId="8" xfId="0" applyFont="1" applyFill="1" applyBorder="1" applyAlignment="1">
      <alignment horizontal="center" vertical="center"/>
    </xf>
    <xf numFmtId="0" fontId="40" fillId="0" borderId="0" xfId="0" applyFont="1">
      <alignment vertical="center"/>
    </xf>
    <xf numFmtId="0" fontId="40" fillId="0" borderId="10" xfId="0" applyFont="1" applyBorder="1">
      <alignment vertical="center"/>
    </xf>
    <xf numFmtId="0" fontId="48" fillId="0" borderId="8" xfId="0" applyFont="1" applyBorder="1">
      <alignment vertical="center"/>
    </xf>
    <xf numFmtId="0" fontId="40" fillId="0" borderId="2" xfId="0" applyFont="1" applyBorder="1">
      <alignment vertical="center"/>
    </xf>
    <xf numFmtId="0" fontId="40" fillId="0" borderId="1" xfId="0" applyFont="1" applyBorder="1">
      <alignment vertical="center"/>
    </xf>
    <xf numFmtId="0" fontId="9" fillId="3" borderId="0" xfId="45" applyFont="1" applyFill="1">
      <alignment vertical="center"/>
    </xf>
    <xf numFmtId="0" fontId="34" fillId="3" borderId="0" xfId="45" applyFont="1" applyFill="1">
      <alignment vertical="center"/>
    </xf>
    <xf numFmtId="0" fontId="2" fillId="3" borderId="0" xfId="45" applyFont="1" applyFill="1" applyAlignment="1">
      <alignment horizontal="center" vertical="center"/>
    </xf>
    <xf numFmtId="0" fontId="2" fillId="3" borderId="0" xfId="45" applyFont="1" applyFill="1" applyAlignment="1">
      <alignment horizontal="center" vertical="center" shrinkToFit="1"/>
    </xf>
    <xf numFmtId="0" fontId="2" fillId="3" borderId="0" xfId="45" applyFont="1" applyFill="1">
      <alignment vertical="center"/>
    </xf>
    <xf numFmtId="0" fontId="2" fillId="3" borderId="0" xfId="45" applyFont="1" applyFill="1" applyAlignment="1">
      <alignment horizontal="left" vertical="center"/>
    </xf>
    <xf numFmtId="0" fontId="6" fillId="3" borderId="0" xfId="45" applyFont="1" applyFill="1">
      <alignment vertical="center"/>
    </xf>
    <xf numFmtId="0" fontId="2" fillId="3" borderId="0" xfId="1" applyFont="1" applyFill="1">
      <alignment vertical="center"/>
    </xf>
    <xf numFmtId="0" fontId="0" fillId="44" borderId="8" xfId="0" applyFill="1" applyBorder="1" applyAlignment="1">
      <alignment horizontal="center" vertical="center"/>
    </xf>
    <xf numFmtId="0" fontId="33" fillId="0" borderId="0" xfId="1" applyFont="1">
      <alignment vertical="center"/>
    </xf>
    <xf numFmtId="0" fontId="35" fillId="0" borderId="0" xfId="1" applyFont="1">
      <alignment vertical="center"/>
    </xf>
    <xf numFmtId="0" fontId="35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 shrinkToFit="1"/>
    </xf>
    <xf numFmtId="0" fontId="35" fillId="0" borderId="0" xfId="1" applyFont="1" applyAlignment="1">
      <alignment horizontal="left" vertical="center"/>
    </xf>
    <xf numFmtId="0" fontId="49" fillId="0" borderId="0" xfId="1" applyFont="1">
      <alignment vertical="center"/>
    </xf>
    <xf numFmtId="0" fontId="32" fillId="9" borderId="3" xfId="45" applyFont="1" applyFill="1" applyBorder="1" applyAlignment="1">
      <alignment horizontal="center" vertical="center" shrinkToFit="1"/>
    </xf>
    <xf numFmtId="0" fontId="32" fillId="9" borderId="7" xfId="45" applyFont="1" applyFill="1" applyBorder="1" applyAlignment="1">
      <alignment horizontal="center" vertical="center" shrinkToFit="1"/>
    </xf>
    <xf numFmtId="0" fontId="32" fillId="9" borderId="4" xfId="45" applyFont="1" applyFill="1" applyBorder="1" applyAlignment="1">
      <alignment horizontal="center" vertical="center" shrinkToFit="1"/>
    </xf>
    <xf numFmtId="0" fontId="34" fillId="0" borderId="0" xfId="45" applyFont="1">
      <alignment vertical="center"/>
    </xf>
    <xf numFmtId="0" fontId="49" fillId="0" borderId="0" xfId="45" applyFont="1">
      <alignment vertical="center"/>
    </xf>
    <xf numFmtId="0" fontId="52" fillId="0" borderId="0" xfId="1" applyFont="1">
      <alignment vertical="center"/>
    </xf>
    <xf numFmtId="0" fontId="53" fillId="0" borderId="0" xfId="1" applyFont="1">
      <alignment vertical="center"/>
    </xf>
    <xf numFmtId="0" fontId="53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 shrinkToFit="1"/>
    </xf>
    <xf numFmtId="0" fontId="53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32" fillId="45" borderId="3" xfId="45" applyFont="1" applyFill="1" applyBorder="1" applyAlignment="1">
      <alignment horizontal="center" vertical="center" shrinkToFit="1"/>
    </xf>
    <xf numFmtId="0" fontId="35" fillId="0" borderId="0" xfId="1" applyFont="1" applyAlignment="1">
      <alignment vertical="center" shrinkToFit="1"/>
    </xf>
    <xf numFmtId="0" fontId="32" fillId="0" borderId="0" xfId="45" applyFont="1" applyAlignment="1">
      <alignment vertical="center" shrinkToFit="1"/>
    </xf>
    <xf numFmtId="0" fontId="53" fillId="0" borderId="0" xfId="1" applyFont="1" applyAlignment="1">
      <alignment vertical="center" shrinkToFit="1"/>
    </xf>
    <xf numFmtId="0" fontId="2" fillId="0" borderId="0" xfId="1" applyFont="1" applyAlignment="1">
      <alignment vertical="center" shrinkToFit="1"/>
    </xf>
    <xf numFmtId="0" fontId="32" fillId="0" borderId="5" xfId="45" applyFont="1" applyBorder="1" applyAlignment="1">
      <alignment vertical="center" shrinkToFit="1"/>
    </xf>
    <xf numFmtId="0" fontId="32" fillId="0" borderId="5" xfId="45" applyFont="1" applyBorder="1">
      <alignment vertical="center"/>
    </xf>
    <xf numFmtId="0" fontId="32" fillId="0" borderId="9" xfId="45" applyFont="1" applyBorder="1" applyAlignment="1">
      <alignment horizontal="left" vertical="center"/>
    </xf>
    <xf numFmtId="0" fontId="32" fillId="0" borderId="2" xfId="45" applyFont="1" applyBorder="1">
      <alignment vertical="center"/>
    </xf>
    <xf numFmtId="0" fontId="32" fillId="0" borderId="8" xfId="45" applyFont="1" applyBorder="1" applyAlignment="1">
      <alignment horizontal="center" vertical="center" shrinkToFit="1"/>
    </xf>
    <xf numFmtId="20" fontId="32" fillId="0" borderId="3" xfId="45" applyNumberFormat="1" applyFont="1" applyBorder="1" applyAlignment="1">
      <alignment horizontal="center" vertical="center" shrinkToFit="1"/>
    </xf>
    <xf numFmtId="0" fontId="32" fillId="0" borderId="4" xfId="45" applyFont="1" applyBorder="1" applyAlignment="1">
      <alignment horizontal="center" vertical="center" shrinkToFit="1"/>
    </xf>
    <xf numFmtId="0" fontId="32" fillId="0" borderId="7" xfId="45" applyFont="1" applyBorder="1" applyAlignment="1">
      <alignment horizontal="center" vertical="center" shrinkToFit="1"/>
    </xf>
    <xf numFmtId="0" fontId="32" fillId="0" borderId="3" xfId="45" applyFont="1" applyBorder="1" applyAlignment="1">
      <alignment horizontal="left" vertical="center" shrinkToFit="1"/>
    </xf>
    <xf numFmtId="0" fontId="35" fillId="0" borderId="2" xfId="45" applyFont="1" applyBorder="1">
      <alignment vertical="center"/>
    </xf>
    <xf numFmtId="0" fontId="35" fillId="0" borderId="1" xfId="45" applyFont="1" applyBorder="1">
      <alignment vertical="center"/>
    </xf>
    <xf numFmtId="0" fontId="32" fillId="0" borderId="1" xfId="45" applyFont="1" applyBorder="1">
      <alignment vertical="center"/>
    </xf>
    <xf numFmtId="20" fontId="32" fillId="0" borderId="4" xfId="45" applyNumberFormat="1" applyFont="1" applyBorder="1" applyAlignment="1">
      <alignment horizontal="center" vertical="center" shrinkToFit="1"/>
    </xf>
    <xf numFmtId="20" fontId="32" fillId="0" borderId="7" xfId="45" applyNumberFormat="1" applyFont="1" applyBorder="1" applyAlignment="1">
      <alignment horizontal="center" vertical="center" shrinkToFit="1"/>
    </xf>
    <xf numFmtId="0" fontId="54" fillId="0" borderId="0" xfId="1" applyFont="1">
      <alignment vertical="center"/>
    </xf>
    <xf numFmtId="0" fontId="54" fillId="0" borderId="0" xfId="1" applyFont="1" applyAlignment="1">
      <alignment horizontal="center" vertical="center"/>
    </xf>
    <xf numFmtId="38" fontId="54" fillId="0" borderId="0" xfId="48" applyFont="1">
      <alignment vertical="center"/>
    </xf>
    <xf numFmtId="0" fontId="54" fillId="46" borderId="8" xfId="1" applyFont="1" applyFill="1" applyBorder="1">
      <alignment vertical="center"/>
    </xf>
    <xf numFmtId="0" fontId="54" fillId="47" borderId="8" xfId="1" applyFont="1" applyFill="1" applyBorder="1" applyAlignment="1">
      <alignment horizontal="center" vertical="center" wrapText="1"/>
    </xf>
    <xf numFmtId="38" fontId="54" fillId="48" borderId="8" xfId="48" applyFont="1" applyFill="1" applyBorder="1">
      <alignment vertical="center"/>
    </xf>
    <xf numFmtId="0" fontId="54" fillId="0" borderId="8" xfId="1" applyFont="1" applyBorder="1">
      <alignment vertical="center"/>
    </xf>
    <xf numFmtId="0" fontId="54" fillId="0" borderId="8" xfId="1" applyFont="1" applyBorder="1" applyAlignment="1">
      <alignment horizontal="center" vertical="center"/>
    </xf>
    <xf numFmtId="38" fontId="54" fillId="0" borderId="8" xfId="48" applyFont="1" applyBorder="1">
      <alignment vertical="center"/>
    </xf>
    <xf numFmtId="0" fontId="54" fillId="3" borderId="8" xfId="1" applyFont="1" applyFill="1" applyBorder="1">
      <alignment vertical="center"/>
    </xf>
    <xf numFmtId="0" fontId="54" fillId="3" borderId="8" xfId="1" applyFont="1" applyFill="1" applyBorder="1" applyAlignment="1">
      <alignment horizontal="center" vertical="center"/>
    </xf>
    <xf numFmtId="38" fontId="54" fillId="3" borderId="8" xfId="48" applyFont="1" applyFill="1" applyBorder="1">
      <alignment vertical="center"/>
    </xf>
    <xf numFmtId="0" fontId="54" fillId="44" borderId="8" xfId="1" applyFont="1" applyFill="1" applyBorder="1">
      <alignment vertical="center"/>
    </xf>
    <xf numFmtId="0" fontId="54" fillId="44" borderId="8" xfId="1" applyFont="1" applyFill="1" applyBorder="1" applyAlignment="1">
      <alignment horizontal="center" vertical="center"/>
    </xf>
    <xf numFmtId="38" fontId="54" fillId="44" borderId="8" xfId="48" applyFont="1" applyFill="1" applyBorder="1">
      <alignment vertical="center"/>
    </xf>
    <xf numFmtId="0" fontId="2" fillId="44" borderId="0" xfId="1" applyFont="1" applyFill="1" applyAlignment="1">
      <alignment horizontal="left" vertical="center" shrinkToFit="1"/>
    </xf>
    <xf numFmtId="0" fontId="2" fillId="3" borderId="0" xfId="1" applyFont="1" applyFill="1" applyAlignment="1">
      <alignment vertical="center" shrinkToFit="1"/>
    </xf>
    <xf numFmtId="0" fontId="7" fillId="44" borderId="0" xfId="1" applyFont="1" applyFill="1" applyAlignment="1">
      <alignment vertical="center" shrinkToFit="1"/>
    </xf>
    <xf numFmtId="0" fontId="7" fillId="44" borderId="0" xfId="1" applyFont="1" applyFill="1" applyAlignment="1">
      <alignment horizontal="center" vertical="center" shrinkToFit="1"/>
    </xf>
    <xf numFmtId="0" fontId="7" fillId="44" borderId="0" xfId="1" applyFont="1" applyFill="1" applyAlignment="1">
      <alignment horizontal="left" vertical="center" shrinkToFit="1"/>
    </xf>
    <xf numFmtId="0" fontId="2" fillId="44" borderId="0" xfId="1" applyFont="1" applyFill="1" applyAlignment="1">
      <alignment vertical="center" shrinkToFit="1"/>
    </xf>
    <xf numFmtId="0" fontId="2" fillId="44" borderId="0" xfId="1" applyFont="1" applyFill="1" applyAlignment="1">
      <alignment horizontal="center" vertical="center" shrinkToFit="1"/>
    </xf>
    <xf numFmtId="0" fontId="2" fillId="49" borderId="0" xfId="1" applyFont="1" applyFill="1" applyAlignment="1">
      <alignment horizontal="center" vertical="center" shrinkToFit="1"/>
    </xf>
    <xf numFmtId="0" fontId="2" fillId="49" borderId="0" xfId="1" applyFont="1" applyFill="1" applyAlignment="1">
      <alignment horizontal="left" vertical="center" shrinkToFit="1"/>
    </xf>
    <xf numFmtId="176" fontId="7" fillId="49" borderId="0" xfId="1" applyNumberFormat="1" applyFont="1" applyFill="1" applyAlignment="1">
      <alignment horizontal="center" vertical="center" shrinkToFit="1"/>
    </xf>
    <xf numFmtId="176" fontId="2" fillId="49" borderId="0" xfId="1" applyNumberFormat="1" applyFont="1" applyFill="1" applyAlignment="1">
      <alignment horizontal="center" vertical="center" shrinkToFit="1"/>
    </xf>
    <xf numFmtId="0" fontId="2" fillId="50" borderId="0" xfId="1" applyFont="1" applyFill="1" applyAlignment="1">
      <alignment vertical="center" shrinkToFit="1"/>
    </xf>
    <xf numFmtId="0" fontId="2" fillId="50" borderId="0" xfId="1" applyFont="1" applyFill="1">
      <alignment vertical="center"/>
    </xf>
    <xf numFmtId="0" fontId="2" fillId="3" borderId="8" xfId="1" applyFont="1" applyFill="1" applyBorder="1">
      <alignment vertical="center"/>
    </xf>
    <xf numFmtId="0" fontId="54" fillId="5" borderId="8" xfId="1" applyFont="1" applyFill="1" applyBorder="1" applyAlignment="1">
      <alignment horizontal="center" vertical="center"/>
    </xf>
    <xf numFmtId="0" fontId="34" fillId="0" borderId="0" xfId="1" applyFont="1" applyAlignment="1">
      <alignment vertical="center" shrinkToFit="1"/>
    </xf>
    <xf numFmtId="0" fontId="34" fillId="44" borderId="0" xfId="1" applyFont="1" applyFill="1" applyAlignment="1">
      <alignment horizontal="left" vertical="center" shrinkToFit="1"/>
    </xf>
    <xf numFmtId="0" fontId="34" fillId="49" borderId="0" xfId="1" applyFont="1" applyFill="1" applyAlignment="1">
      <alignment horizontal="left" vertical="center" shrinkToFit="1"/>
    </xf>
    <xf numFmtId="0" fontId="46" fillId="51" borderId="0" xfId="45" applyFont="1" applyFill="1">
      <alignment vertical="center"/>
    </xf>
    <xf numFmtId="0" fontId="51" fillId="51" borderId="0" xfId="45" applyFont="1" applyFill="1">
      <alignment vertical="center"/>
    </xf>
    <xf numFmtId="0" fontId="46" fillId="51" borderId="0" xfId="45" applyFont="1" applyFill="1" applyAlignment="1">
      <alignment horizontal="center" vertical="center"/>
    </xf>
    <xf numFmtId="0" fontId="46" fillId="51" borderId="0" xfId="45" applyFont="1" applyFill="1" applyAlignment="1">
      <alignment horizontal="center" vertical="center" shrinkToFit="1"/>
    </xf>
    <xf numFmtId="0" fontId="46" fillId="51" borderId="0" xfId="45" applyFont="1" applyFill="1" applyAlignment="1">
      <alignment horizontal="left" vertical="center"/>
    </xf>
    <xf numFmtId="0" fontId="2" fillId="52" borderId="10" xfId="0" applyFont="1" applyFill="1" applyBorder="1">
      <alignment vertical="center"/>
    </xf>
    <xf numFmtId="0" fontId="37" fillId="52" borderId="8" xfId="0" applyFont="1" applyFill="1" applyBorder="1">
      <alignment vertical="center"/>
    </xf>
    <xf numFmtId="0" fontId="2" fillId="52" borderId="2" xfId="0" applyFont="1" applyFill="1" applyBorder="1">
      <alignment vertical="center"/>
    </xf>
    <xf numFmtId="0" fontId="37" fillId="6" borderId="8" xfId="45" applyFont="1" applyFill="1" applyBorder="1" applyAlignment="1">
      <alignment horizontal="center" vertical="center"/>
    </xf>
    <xf numFmtId="0" fontId="2" fillId="44" borderId="10" xfId="0" applyFont="1" applyFill="1" applyBorder="1">
      <alignment vertical="center"/>
    </xf>
    <xf numFmtId="0" fontId="37" fillId="44" borderId="8" xfId="0" applyFont="1" applyFill="1" applyBorder="1">
      <alignment vertical="center"/>
    </xf>
    <xf numFmtId="0" fontId="2" fillId="44" borderId="2" xfId="0" applyFont="1" applyFill="1" applyBorder="1">
      <alignment vertical="center"/>
    </xf>
    <xf numFmtId="0" fontId="37" fillId="5" borderId="8" xfId="45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7" fillId="3" borderId="8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7" fillId="44" borderId="8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52" borderId="8" xfId="0" applyFont="1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0" fillId="0" borderId="4" xfId="45" applyFont="1" applyBorder="1" applyAlignment="1">
      <alignment horizontal="center" vertical="center" shrinkToFit="1"/>
    </xf>
    <xf numFmtId="0" fontId="40" fillId="0" borderId="7" xfId="45" applyFont="1" applyBorder="1" applyAlignment="1">
      <alignment horizontal="center" vertical="center" shrinkToFit="1"/>
    </xf>
    <xf numFmtId="0" fontId="32" fillId="0" borderId="0" xfId="1" applyFont="1" applyAlignment="1">
      <alignment vertical="center" shrinkToFit="1"/>
    </xf>
    <xf numFmtId="38" fontId="54" fillId="0" borderId="0" xfId="48" applyFont="1" applyAlignment="1">
      <alignment horizontal="center" vertical="center"/>
    </xf>
    <xf numFmtId="0" fontId="42" fillId="54" borderId="0" xfId="1" applyFont="1" applyFill="1">
      <alignment vertical="center"/>
    </xf>
    <xf numFmtId="0" fontId="43" fillId="54" borderId="0" xfId="1" applyFont="1" applyFill="1">
      <alignment vertical="center"/>
    </xf>
    <xf numFmtId="0" fontId="44" fillId="54" borderId="0" xfId="1" applyFont="1" applyFill="1" applyAlignment="1">
      <alignment horizontal="center" vertical="center"/>
    </xf>
    <xf numFmtId="0" fontId="44" fillId="54" borderId="0" xfId="1" applyFont="1" applyFill="1" applyAlignment="1">
      <alignment horizontal="center" vertical="center" shrinkToFit="1"/>
    </xf>
    <xf numFmtId="0" fontId="44" fillId="54" borderId="0" xfId="1" applyFont="1" applyFill="1">
      <alignment vertical="center"/>
    </xf>
    <xf numFmtId="0" fontId="57" fillId="54" borderId="0" xfId="1" applyFont="1" applyFill="1" applyAlignment="1">
      <alignment horizontal="left" vertical="center"/>
    </xf>
    <xf numFmtId="0" fontId="45" fillId="54" borderId="0" xfId="45" applyFont="1" applyFill="1">
      <alignment vertical="center"/>
    </xf>
    <xf numFmtId="0" fontId="46" fillId="54" borderId="0" xfId="45" applyFont="1" applyFill="1">
      <alignment vertical="center"/>
    </xf>
    <xf numFmtId="0" fontId="47" fillId="54" borderId="0" xfId="45" applyFont="1" applyFill="1" applyAlignment="1">
      <alignment horizontal="center" vertical="center"/>
    </xf>
    <xf numFmtId="0" fontId="47" fillId="54" borderId="0" xfId="45" applyFont="1" applyFill="1" applyAlignment="1">
      <alignment horizontal="center" vertical="center" shrinkToFit="1"/>
    </xf>
    <xf numFmtId="0" fontId="47" fillId="54" borderId="0" xfId="45" applyFont="1" applyFill="1">
      <alignment vertical="center"/>
    </xf>
    <xf numFmtId="0" fontId="47" fillId="54" borderId="0" xfId="45" applyFont="1" applyFill="1" applyAlignment="1">
      <alignment horizontal="left" vertical="center"/>
    </xf>
    <xf numFmtId="0" fontId="32" fillId="0" borderId="8" xfId="45" applyFont="1" applyFill="1" applyBorder="1" applyAlignment="1">
      <alignment horizontal="center" vertical="center"/>
    </xf>
    <xf numFmtId="0" fontId="35" fillId="0" borderId="0" xfId="1" applyFont="1" applyFill="1">
      <alignment vertical="center"/>
    </xf>
    <xf numFmtId="0" fontId="32" fillId="0" borderId="0" xfId="45" applyFont="1" applyFill="1">
      <alignment vertical="center"/>
    </xf>
    <xf numFmtId="0" fontId="32" fillId="0" borderId="3" xfId="45" applyFont="1" applyFill="1" applyBorder="1" applyAlignment="1">
      <alignment horizontal="center" vertical="center" shrinkToFit="1"/>
    </xf>
    <xf numFmtId="0" fontId="32" fillId="0" borderId="3" xfId="45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53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58" fillId="54" borderId="0" xfId="1" applyFont="1" applyFill="1" applyAlignment="1">
      <alignment vertical="center" shrinkToFit="1"/>
    </xf>
    <xf numFmtId="0" fontId="53" fillId="54" borderId="0" xfId="45" applyFont="1" applyFill="1" applyAlignment="1">
      <alignment vertical="center" shrinkToFit="1"/>
    </xf>
    <xf numFmtId="0" fontId="35" fillId="51" borderId="0" xfId="45" applyFont="1" applyFill="1" applyAlignment="1">
      <alignment vertical="center" shrinkToFit="1"/>
    </xf>
    <xf numFmtId="0" fontId="32" fillId="3" borderId="0" xfId="45" applyFont="1" applyFill="1" applyAlignment="1">
      <alignment vertical="center" shrinkToFit="1"/>
    </xf>
    <xf numFmtId="14" fontId="53" fillId="54" borderId="0" xfId="45" applyNumberFormat="1" applyFont="1" applyFill="1" applyAlignment="1">
      <alignment vertical="center" shrinkToFit="1"/>
    </xf>
    <xf numFmtId="14" fontId="35" fillId="51" borderId="0" xfId="45" applyNumberFormat="1" applyFont="1" applyFill="1" applyAlignment="1">
      <alignment vertical="center" shrinkToFit="1"/>
    </xf>
    <xf numFmtId="14" fontId="59" fillId="54" borderId="0" xfId="1" applyNumberFormat="1" applyFont="1" applyFill="1" applyAlignment="1">
      <alignment vertical="center" shrinkToFit="1"/>
    </xf>
    <xf numFmtId="0" fontId="32" fillId="57" borderId="3" xfId="45" applyFont="1" applyFill="1" applyBorder="1" applyAlignment="1">
      <alignment horizontal="center" vertical="center" shrinkToFit="1"/>
    </xf>
    <xf numFmtId="0" fontId="32" fillId="57" borderId="4" xfId="45" applyFont="1" applyFill="1" applyBorder="1" applyAlignment="1">
      <alignment horizontal="center" vertical="center" shrinkToFit="1"/>
    </xf>
    <xf numFmtId="0" fontId="32" fillId="57" borderId="8" xfId="45" applyFont="1" applyFill="1" applyBorder="1" applyAlignment="1">
      <alignment horizontal="center" vertical="center" shrinkToFit="1"/>
    </xf>
    <xf numFmtId="0" fontId="32" fillId="57" borderId="7" xfId="45" applyFont="1" applyFill="1" applyBorder="1" applyAlignment="1">
      <alignment horizontal="center" vertical="center" shrinkToFit="1"/>
    </xf>
    <xf numFmtId="0" fontId="32" fillId="57" borderId="3" xfId="45" applyFont="1" applyFill="1" applyBorder="1" applyAlignment="1">
      <alignment horizontal="center" vertical="center"/>
    </xf>
    <xf numFmtId="0" fontId="32" fillId="44" borderId="3" xfId="45" applyFont="1" applyFill="1" applyBorder="1" applyAlignment="1">
      <alignment horizontal="center" vertical="center"/>
    </xf>
    <xf numFmtId="0" fontId="32" fillId="46" borderId="3" xfId="45" applyFont="1" applyFill="1" applyBorder="1" applyAlignment="1">
      <alignment horizontal="center" vertical="center"/>
    </xf>
    <xf numFmtId="0" fontId="32" fillId="5" borderId="3" xfId="45" applyFont="1" applyFill="1" applyBorder="1" applyAlignment="1">
      <alignment horizontal="center" vertical="center"/>
    </xf>
    <xf numFmtId="0" fontId="32" fillId="2" borderId="3" xfId="45" applyFont="1" applyFill="1" applyBorder="1" applyAlignment="1">
      <alignment horizontal="center" vertical="center"/>
    </xf>
    <xf numFmtId="0" fontId="32" fillId="56" borderId="3" xfId="45" applyFont="1" applyFill="1" applyBorder="1" applyAlignment="1">
      <alignment horizontal="center" vertical="center"/>
    </xf>
    <xf numFmtId="0" fontId="32" fillId="56" borderId="3" xfId="0" applyFont="1" applyFill="1" applyBorder="1" applyAlignment="1">
      <alignment horizontal="center" vertical="center"/>
    </xf>
    <xf numFmtId="0" fontId="32" fillId="55" borderId="3" xfId="45" applyFont="1" applyFill="1" applyBorder="1" applyAlignment="1">
      <alignment horizontal="center" vertical="center"/>
    </xf>
    <xf numFmtId="0" fontId="60" fillId="0" borderId="3" xfId="45" applyFont="1" applyFill="1" applyBorder="1" applyAlignment="1">
      <alignment horizontal="center" vertical="center"/>
    </xf>
    <xf numFmtId="0" fontId="60" fillId="45" borderId="3" xfId="45" applyFont="1" applyFill="1" applyBorder="1" applyAlignment="1">
      <alignment horizontal="center" vertical="center" shrinkToFit="1"/>
    </xf>
    <xf numFmtId="0" fontId="60" fillId="0" borderId="4" xfId="45" applyFont="1" applyBorder="1" applyAlignment="1">
      <alignment horizontal="center" vertical="center" shrinkToFit="1"/>
    </xf>
    <xf numFmtId="0" fontId="61" fillId="0" borderId="7" xfId="45" applyFont="1" applyBorder="1" applyAlignment="1">
      <alignment horizontal="center" vertical="center" shrinkToFit="1"/>
    </xf>
    <xf numFmtId="0" fontId="60" fillId="0" borderId="8" xfId="45" applyFont="1" applyBorder="1" applyAlignment="1">
      <alignment horizontal="center" vertical="center" shrinkToFit="1"/>
    </xf>
    <xf numFmtId="20" fontId="62" fillId="0" borderId="3" xfId="45" applyNumberFormat="1" applyFont="1" applyBorder="1" applyAlignment="1">
      <alignment horizontal="center" vertical="center" shrinkToFit="1"/>
    </xf>
    <xf numFmtId="0" fontId="62" fillId="0" borderId="3" xfId="45" applyFont="1" applyFill="1" applyBorder="1" applyAlignment="1">
      <alignment horizontal="center" vertical="center"/>
    </xf>
    <xf numFmtId="0" fontId="62" fillId="0" borderId="8" xfId="45" applyFont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/>
    </xf>
    <xf numFmtId="0" fontId="63" fillId="0" borderId="3" xfId="45" applyFont="1" applyFill="1" applyBorder="1" applyAlignment="1">
      <alignment horizontal="center" vertical="center"/>
    </xf>
    <xf numFmtId="0" fontId="63" fillId="45" borderId="3" xfId="45" applyFont="1" applyFill="1" applyBorder="1" applyAlignment="1">
      <alignment horizontal="center" vertical="center" shrinkToFit="1"/>
    </xf>
    <xf numFmtId="0" fontId="63" fillId="0" borderId="4" xfId="45" applyFont="1" applyBorder="1" applyAlignment="1">
      <alignment horizontal="center" vertical="center" shrinkToFit="1"/>
    </xf>
    <xf numFmtId="0" fontId="63" fillId="0" borderId="7" xfId="45" applyFont="1" applyBorder="1" applyAlignment="1">
      <alignment horizontal="center" vertical="center" shrinkToFit="1"/>
    </xf>
    <xf numFmtId="0" fontId="64" fillId="0" borderId="4" xfId="45" applyFont="1" applyBorder="1" applyAlignment="1">
      <alignment horizontal="center" vertical="center" shrinkToFit="1"/>
    </xf>
    <xf numFmtId="0" fontId="63" fillId="0" borderId="8" xfId="45" applyFont="1" applyBorder="1" applyAlignment="1">
      <alignment horizontal="center" vertical="center" shrinkToFit="1"/>
    </xf>
    <xf numFmtId="20" fontId="63" fillId="0" borderId="3" xfId="45" applyNumberFormat="1" applyFont="1" applyBorder="1" applyAlignment="1">
      <alignment horizontal="center" vertical="center" shrinkToFit="1"/>
    </xf>
    <xf numFmtId="0" fontId="65" fillId="0" borderId="0" xfId="45" applyFont="1">
      <alignment vertical="center"/>
    </xf>
    <xf numFmtId="0" fontId="60" fillId="0" borderId="2" xfId="45" applyFont="1" applyBorder="1">
      <alignment vertical="center"/>
    </xf>
    <xf numFmtId="20" fontId="60" fillId="0" borderId="3" xfId="45" applyNumberFormat="1" applyFont="1" applyBorder="1" applyAlignment="1">
      <alignment horizontal="center" vertical="center" shrinkToFit="1"/>
    </xf>
    <xf numFmtId="0" fontId="66" fillId="0" borderId="0" xfId="45" applyFont="1">
      <alignment vertical="center"/>
    </xf>
    <xf numFmtId="0" fontId="67" fillId="0" borderId="0" xfId="45" applyFont="1">
      <alignment vertical="center"/>
    </xf>
    <xf numFmtId="0" fontId="66" fillId="0" borderId="0" xfId="1" applyFont="1">
      <alignment vertical="center"/>
    </xf>
    <xf numFmtId="0" fontId="66" fillId="3" borderId="0" xfId="1" applyFont="1" applyFill="1">
      <alignment vertical="center"/>
    </xf>
    <xf numFmtId="0" fontId="66" fillId="50" borderId="0" xfId="1" applyFont="1" applyFill="1">
      <alignment vertical="center"/>
    </xf>
    <xf numFmtId="0" fontId="66" fillId="44" borderId="0" xfId="1" applyFont="1" applyFill="1" applyAlignment="1">
      <alignment horizontal="left" vertical="center" shrinkToFit="1"/>
    </xf>
    <xf numFmtId="0" fontId="66" fillId="49" borderId="0" xfId="1" applyFont="1" applyFill="1" applyAlignment="1">
      <alignment horizontal="left" vertical="center" shrinkToFit="1"/>
    </xf>
    <xf numFmtId="0" fontId="68" fillId="0" borderId="0" xfId="45" applyFont="1">
      <alignment vertical="center"/>
    </xf>
    <xf numFmtId="0" fontId="62" fillId="0" borderId="2" xfId="45" applyFont="1" applyBorder="1">
      <alignment vertical="center"/>
    </xf>
    <xf numFmtId="0" fontId="69" fillId="0" borderId="0" xfId="45" applyFont="1">
      <alignment vertical="center"/>
    </xf>
    <xf numFmtId="0" fontId="70" fillId="0" borderId="0" xfId="45" applyFont="1">
      <alignment vertical="center"/>
    </xf>
    <xf numFmtId="0" fontId="69" fillId="0" borderId="0" xfId="1" applyFont="1">
      <alignment vertical="center"/>
    </xf>
    <xf numFmtId="0" fontId="69" fillId="3" borderId="0" xfId="1" applyFont="1" applyFill="1">
      <alignment vertical="center"/>
    </xf>
    <xf numFmtId="0" fontId="69" fillId="50" borderId="0" xfId="1" applyFont="1" applyFill="1">
      <alignment vertical="center"/>
    </xf>
    <xf numFmtId="0" fontId="69" fillId="44" borderId="0" xfId="1" applyFont="1" applyFill="1" applyAlignment="1">
      <alignment horizontal="left" vertical="center" shrinkToFit="1"/>
    </xf>
    <xf numFmtId="0" fontId="69" fillId="49" borderId="0" xfId="1" applyFont="1" applyFill="1" applyAlignment="1">
      <alignment horizontal="left" vertical="center" shrinkToFit="1"/>
    </xf>
    <xf numFmtId="0" fontId="62" fillId="0" borderId="1" xfId="45" applyFont="1" applyBorder="1">
      <alignment vertical="center"/>
    </xf>
    <xf numFmtId="0" fontId="71" fillId="0" borderId="0" xfId="45" applyFont="1">
      <alignment vertical="center"/>
    </xf>
    <xf numFmtId="0" fontId="63" fillId="0" borderId="1" xfId="45" applyFont="1" applyBorder="1">
      <alignment vertical="center"/>
    </xf>
    <xf numFmtId="0" fontId="64" fillId="0" borderId="7" xfId="45" applyFont="1" applyBorder="1" applyAlignment="1">
      <alignment horizontal="center" vertical="center" shrinkToFit="1"/>
    </xf>
    <xf numFmtId="0" fontId="72" fillId="0" borderId="0" xfId="45" applyFont="1">
      <alignment vertical="center"/>
    </xf>
    <xf numFmtId="0" fontId="73" fillId="0" borderId="0" xfId="45" applyFont="1">
      <alignment vertical="center"/>
    </xf>
    <xf numFmtId="0" fontId="72" fillId="0" borderId="0" xfId="1" applyFont="1">
      <alignment vertical="center"/>
    </xf>
    <xf numFmtId="0" fontId="72" fillId="3" borderId="0" xfId="1" applyFont="1" applyFill="1">
      <alignment vertical="center"/>
    </xf>
    <xf numFmtId="0" fontId="72" fillId="50" borderId="0" xfId="1" applyFont="1" applyFill="1">
      <alignment vertical="center"/>
    </xf>
    <xf numFmtId="0" fontId="72" fillId="44" borderId="0" xfId="1" applyFont="1" applyFill="1" applyAlignment="1">
      <alignment horizontal="left" vertical="center" shrinkToFit="1"/>
    </xf>
    <xf numFmtId="0" fontId="72" fillId="49" borderId="0" xfId="1" applyFont="1" applyFill="1" applyAlignment="1">
      <alignment horizontal="left" vertical="center" shrinkToFit="1"/>
    </xf>
    <xf numFmtId="0" fontId="78" fillId="45" borderId="3" xfId="45" applyFont="1" applyFill="1" applyBorder="1" applyAlignment="1">
      <alignment horizontal="center" vertical="center" shrinkToFit="1"/>
    </xf>
    <xf numFmtId="0" fontId="78" fillId="0" borderId="4" xfId="45" applyFont="1" applyBorder="1" applyAlignment="1">
      <alignment horizontal="center" vertical="center" shrinkToFit="1"/>
    </xf>
    <xf numFmtId="0" fontId="79" fillId="0" borderId="7" xfId="45" applyFont="1" applyBorder="1" applyAlignment="1">
      <alignment horizontal="center" vertical="center" shrinkToFit="1"/>
    </xf>
    <xf numFmtId="0" fontId="78" fillId="0" borderId="8" xfId="45" applyFont="1" applyBorder="1" applyAlignment="1">
      <alignment horizontal="center" vertical="center" shrinkToFit="1"/>
    </xf>
    <xf numFmtId="0" fontId="78" fillId="0" borderId="7" xfId="45" applyFont="1" applyBorder="1" applyAlignment="1">
      <alignment horizontal="center" vertical="center" shrinkToFit="1"/>
    </xf>
    <xf numFmtId="0" fontId="79" fillId="0" borderId="4" xfId="45" applyFont="1" applyBorder="1" applyAlignment="1">
      <alignment horizontal="center" vertical="center" shrinkToFit="1"/>
    </xf>
    <xf numFmtId="0" fontId="81" fillId="0" borderId="3" xfId="45" applyFont="1" applyFill="1" applyBorder="1" applyAlignment="1">
      <alignment horizontal="center" vertical="center"/>
    </xf>
    <xf numFmtId="0" fontId="82" fillId="45" borderId="3" xfId="45" applyFont="1" applyFill="1" applyBorder="1" applyAlignment="1">
      <alignment horizontal="center" vertical="center" shrinkToFit="1"/>
    </xf>
    <xf numFmtId="0" fontId="82" fillId="0" borderId="4" xfId="45" applyFont="1" applyBorder="1" applyAlignment="1">
      <alignment horizontal="center" vertical="center" shrinkToFit="1"/>
    </xf>
    <xf numFmtId="0" fontId="83" fillId="0" borderId="7" xfId="45" applyFont="1" applyBorder="1" applyAlignment="1">
      <alignment horizontal="center" vertical="center" shrinkToFit="1"/>
    </xf>
    <xf numFmtId="0" fontId="82" fillId="0" borderId="8" xfId="45" applyFont="1" applyBorder="1" applyAlignment="1">
      <alignment horizontal="center" vertical="center" shrinkToFit="1"/>
    </xf>
    <xf numFmtId="0" fontId="81" fillId="0" borderId="3" xfId="0" applyFont="1" applyFill="1" applyBorder="1" applyAlignment="1">
      <alignment horizontal="center" vertical="center"/>
    </xf>
    <xf numFmtId="0" fontId="91" fillId="0" borderId="0" xfId="45" applyFont="1">
      <alignment vertical="center"/>
    </xf>
    <xf numFmtId="0" fontId="81" fillId="0" borderId="2" xfId="45" applyFont="1" applyBorder="1">
      <alignment vertical="center"/>
    </xf>
    <xf numFmtId="0" fontId="81" fillId="0" borderId="8" xfId="45" applyFont="1" applyBorder="1" applyAlignment="1">
      <alignment horizontal="center" vertical="center" shrinkToFit="1"/>
    </xf>
    <xf numFmtId="20" fontId="81" fillId="0" borderId="3" xfId="45" applyNumberFormat="1" applyFont="1" applyBorder="1" applyAlignment="1">
      <alignment horizontal="center" vertical="center" shrinkToFit="1"/>
    </xf>
    <xf numFmtId="0" fontId="92" fillId="0" borderId="0" xfId="45" applyFont="1">
      <alignment vertical="center"/>
    </xf>
    <xf numFmtId="0" fontId="93" fillId="0" borderId="0" xfId="45" applyFont="1">
      <alignment vertical="center"/>
    </xf>
    <xf numFmtId="0" fontId="92" fillId="0" borderId="0" xfId="1" applyFont="1">
      <alignment vertical="center"/>
    </xf>
    <xf numFmtId="0" fontId="92" fillId="3" borderId="0" xfId="1" applyFont="1" applyFill="1">
      <alignment vertical="center"/>
    </xf>
    <xf numFmtId="0" fontId="92" fillId="50" borderId="0" xfId="1" applyFont="1" applyFill="1">
      <alignment vertical="center"/>
    </xf>
    <xf numFmtId="0" fontId="92" fillId="44" borderId="0" xfId="1" applyFont="1" applyFill="1" applyAlignment="1">
      <alignment horizontal="left" vertical="center" shrinkToFit="1"/>
    </xf>
    <xf numFmtId="0" fontId="92" fillId="49" borderId="0" xfId="1" applyFont="1" applyFill="1" applyAlignment="1">
      <alignment horizontal="left" vertical="center" shrinkToFit="1"/>
    </xf>
    <xf numFmtId="0" fontId="82" fillId="0" borderId="7" xfId="45" applyFont="1" applyBorder="1" applyAlignment="1">
      <alignment horizontal="center" vertical="center" shrinkToFit="1"/>
    </xf>
    <xf numFmtId="0" fontId="83" fillId="0" borderId="4" xfId="45" applyFont="1" applyBorder="1" applyAlignment="1">
      <alignment horizontal="center" vertical="center" shrinkToFit="1"/>
    </xf>
    <xf numFmtId="0" fontId="40" fillId="9" borderId="3" xfId="45" applyFont="1" applyFill="1" applyBorder="1" applyAlignment="1">
      <alignment horizontal="center" vertical="center" shrinkToFit="1"/>
    </xf>
    <xf numFmtId="0" fontId="40" fillId="0" borderId="9" xfId="45" applyFont="1" applyBorder="1" applyAlignment="1">
      <alignment horizontal="left" vertical="center"/>
    </xf>
    <xf numFmtId="0" fontId="40" fillId="0" borderId="3" xfId="45" applyFont="1" applyBorder="1" applyAlignment="1">
      <alignment horizontal="left" vertical="center" shrinkToFit="1"/>
    </xf>
    <xf numFmtId="0" fontId="83" fillId="0" borderId="3" xfId="45" applyFont="1" applyBorder="1" applyAlignment="1">
      <alignment horizontal="left" vertical="center" shrinkToFit="1"/>
    </xf>
    <xf numFmtId="0" fontId="94" fillId="0" borderId="3" xfId="45" applyFont="1" applyBorder="1" applyAlignment="1">
      <alignment horizontal="left" vertical="center" shrinkToFit="1"/>
    </xf>
    <xf numFmtId="0" fontId="79" fillId="0" borderId="3" xfId="45" applyFont="1" applyBorder="1" applyAlignment="1">
      <alignment horizontal="left" vertical="center" shrinkToFit="1"/>
    </xf>
    <xf numFmtId="0" fontId="64" fillId="0" borderId="3" xfId="45" applyFont="1" applyBorder="1" applyAlignment="1">
      <alignment horizontal="left" vertical="center" shrinkToFit="1"/>
    </xf>
    <xf numFmtId="0" fontId="61" fillId="0" borderId="3" xfId="45" applyFont="1" applyBorder="1" applyAlignment="1">
      <alignment horizontal="left" vertical="center" shrinkToFit="1"/>
    </xf>
    <xf numFmtId="0" fontId="10" fillId="0" borderId="0" xfId="1" applyFont="1" applyAlignment="1">
      <alignment vertical="center" shrinkToFit="1"/>
    </xf>
    <xf numFmtId="0" fontId="12" fillId="0" borderId="0" xfId="45" applyFont="1" applyAlignment="1">
      <alignment vertical="center" shrinkToFit="1"/>
    </xf>
    <xf numFmtId="0" fontId="69" fillId="0" borderId="0" xfId="1" applyFont="1" applyAlignment="1">
      <alignment vertical="center" shrinkToFit="1"/>
    </xf>
    <xf numFmtId="0" fontId="92" fillId="0" borderId="0" xfId="1" applyFont="1" applyAlignment="1">
      <alignment vertical="center" shrinkToFit="1"/>
    </xf>
    <xf numFmtId="0" fontId="66" fillId="0" borderId="0" xfId="1" applyFont="1" applyAlignment="1">
      <alignment vertical="center" shrinkToFit="1"/>
    </xf>
    <xf numFmtId="0" fontId="72" fillId="0" borderId="0" xfId="1" applyFont="1" applyAlignment="1">
      <alignment vertical="center" shrinkToFit="1"/>
    </xf>
    <xf numFmtId="0" fontId="34" fillId="0" borderId="0" xfId="45" applyFont="1" applyAlignment="1">
      <alignment vertical="center" shrinkToFit="1"/>
    </xf>
    <xf numFmtId="0" fontId="7" fillId="0" borderId="0" xfId="1" applyFont="1" applyAlignment="1">
      <alignment vertical="center" shrinkToFit="1"/>
    </xf>
    <xf numFmtId="0" fontId="83" fillId="3" borderId="3" xfId="45" applyFont="1" applyFill="1" applyBorder="1" applyAlignment="1">
      <alignment horizontal="left" vertical="center" shrinkToFit="1"/>
    </xf>
    <xf numFmtId="0" fontId="101" fillId="45" borderId="3" xfId="45" applyFont="1" applyFill="1" applyBorder="1" applyAlignment="1">
      <alignment horizontal="center" vertical="center" shrinkToFit="1"/>
    </xf>
    <xf numFmtId="0" fontId="101" fillId="0" borderId="4" xfId="45" applyFont="1" applyBorder="1" applyAlignment="1">
      <alignment horizontal="center" vertical="center" shrinkToFit="1"/>
    </xf>
    <xf numFmtId="0" fontId="94" fillId="0" borderId="7" xfId="45" applyFont="1" applyBorder="1" applyAlignment="1">
      <alignment horizontal="center" vertical="center" shrinkToFit="1"/>
    </xf>
    <xf numFmtId="0" fontId="101" fillId="0" borderId="8" xfId="45" applyFont="1" applyBorder="1" applyAlignment="1">
      <alignment horizontal="center" vertical="center" shrinkToFit="1"/>
    </xf>
    <xf numFmtId="0" fontId="62" fillId="0" borderId="3" xfId="0" applyFont="1" applyFill="1" applyBorder="1" applyAlignment="1">
      <alignment horizontal="center" vertical="center"/>
    </xf>
    <xf numFmtId="0" fontId="102" fillId="0" borderId="0" xfId="45" applyFont="1">
      <alignment vertical="center"/>
    </xf>
    <xf numFmtId="0" fontId="103" fillId="0" borderId="2" xfId="45" applyFont="1" applyBorder="1">
      <alignment vertical="center"/>
    </xf>
    <xf numFmtId="0" fontId="103" fillId="0" borderId="8" xfId="45" applyFont="1" applyBorder="1" applyAlignment="1">
      <alignment horizontal="center" vertical="center" shrinkToFit="1"/>
    </xf>
    <xf numFmtId="20" fontId="103" fillId="0" borderId="3" xfId="45" applyNumberFormat="1" applyFont="1" applyBorder="1" applyAlignment="1">
      <alignment horizontal="center" vertical="center" shrinkToFit="1"/>
    </xf>
    <xf numFmtId="0" fontId="103" fillId="0" borderId="3" xfId="45" applyFont="1" applyFill="1" applyBorder="1" applyAlignment="1">
      <alignment horizontal="center" vertical="center"/>
    </xf>
    <xf numFmtId="0" fontId="104" fillId="45" borderId="3" xfId="45" applyFont="1" applyFill="1" applyBorder="1" applyAlignment="1">
      <alignment horizontal="center" vertical="center" shrinkToFit="1"/>
    </xf>
    <xf numFmtId="0" fontId="104" fillId="0" borderId="4" xfId="45" applyFont="1" applyBorder="1" applyAlignment="1">
      <alignment horizontal="center" vertical="center" shrinkToFit="1"/>
    </xf>
    <xf numFmtId="0" fontId="104" fillId="0" borderId="7" xfId="45" applyFont="1" applyBorder="1" applyAlignment="1">
      <alignment horizontal="center" vertical="center" shrinkToFit="1"/>
    </xf>
    <xf numFmtId="0" fontId="105" fillId="0" borderId="4" xfId="45" applyFont="1" applyBorder="1" applyAlignment="1">
      <alignment horizontal="center" vertical="center" shrinkToFit="1"/>
    </xf>
    <xf numFmtId="0" fontId="104" fillId="0" borderId="8" xfId="45" applyFont="1" applyBorder="1" applyAlignment="1">
      <alignment horizontal="center" vertical="center" shrinkToFit="1"/>
    </xf>
    <xf numFmtId="0" fontId="106" fillId="0" borderId="0" xfId="45" applyFont="1">
      <alignment vertical="center"/>
    </xf>
    <xf numFmtId="0" fontId="107" fillId="0" borderId="0" xfId="45" applyFont="1">
      <alignment vertical="center"/>
    </xf>
    <xf numFmtId="0" fontId="106" fillId="3" borderId="0" xfId="1" applyFont="1" applyFill="1">
      <alignment vertical="center"/>
    </xf>
    <xf numFmtId="0" fontId="106" fillId="50" borderId="0" xfId="1" applyFont="1" applyFill="1">
      <alignment vertical="center"/>
    </xf>
    <xf numFmtId="0" fontId="106" fillId="0" borderId="0" xfId="1" applyFont="1">
      <alignment vertical="center"/>
    </xf>
    <xf numFmtId="0" fontId="106" fillId="44" borderId="0" xfId="1" applyFont="1" applyFill="1" applyAlignment="1">
      <alignment horizontal="left" vertical="center" shrinkToFit="1"/>
    </xf>
    <xf numFmtId="0" fontId="106" fillId="49" borderId="0" xfId="1" applyFont="1" applyFill="1" applyAlignment="1">
      <alignment horizontal="left" vertical="center" shrinkToFit="1"/>
    </xf>
    <xf numFmtId="0" fontId="103" fillId="0" borderId="3" xfId="0" applyFont="1" applyFill="1" applyBorder="1" applyAlignment="1">
      <alignment horizontal="center" vertical="center"/>
    </xf>
    <xf numFmtId="0" fontId="105" fillId="0" borderId="7" xfId="45" applyFont="1" applyBorder="1" applyAlignment="1">
      <alignment horizontal="center" vertical="center" shrinkToFit="1"/>
    </xf>
    <xf numFmtId="0" fontId="78" fillId="3" borderId="3" xfId="45" applyFont="1" applyFill="1" applyBorder="1" applyAlignment="1">
      <alignment horizontal="left" vertical="center" shrinkToFit="1"/>
    </xf>
    <xf numFmtId="0" fontId="64" fillId="3" borderId="3" xfId="45" applyFont="1" applyFill="1" applyBorder="1" applyAlignment="1">
      <alignment horizontal="left" vertical="center" shrinkToFit="1"/>
    </xf>
    <xf numFmtId="0" fontId="82" fillId="0" borderId="3" xfId="45" applyFont="1" applyFill="1" applyBorder="1" applyAlignment="1">
      <alignment horizontal="center" vertical="center"/>
    </xf>
    <xf numFmtId="0" fontId="82" fillId="0" borderId="3" xfId="0" applyFont="1" applyFill="1" applyBorder="1" applyAlignment="1">
      <alignment horizontal="center" vertical="center"/>
    </xf>
    <xf numFmtId="0" fontId="82" fillId="3" borderId="3" xfId="45" applyFont="1" applyFill="1" applyBorder="1" applyAlignment="1">
      <alignment horizontal="left" vertical="center" shrinkToFit="1"/>
    </xf>
    <xf numFmtId="0" fontId="39" fillId="53" borderId="7" xfId="45" applyFont="1" applyFill="1" applyBorder="1" applyAlignment="1">
      <alignment horizontal="center" vertical="center" shrinkToFit="1"/>
    </xf>
    <xf numFmtId="0" fontId="39" fillId="53" borderId="4" xfId="45" applyFont="1" applyFill="1" applyBorder="1" applyAlignment="1">
      <alignment horizontal="center" vertical="center" shrinkToFit="1"/>
    </xf>
    <xf numFmtId="0" fontId="39" fillId="53" borderId="3" xfId="45" applyFont="1" applyFill="1" applyBorder="1" applyAlignment="1">
      <alignment horizontal="center" vertical="center" shrinkToFit="1"/>
    </xf>
    <xf numFmtId="0" fontId="100" fillId="3" borderId="0" xfId="1" applyFont="1" applyFill="1" applyAlignment="1">
      <alignment horizontal="right" vertical="center" shrinkToFit="1"/>
    </xf>
    <xf numFmtId="0" fontId="50" fillId="0" borderId="6" xfId="45" applyFont="1" applyBorder="1">
      <alignment vertical="center"/>
    </xf>
    <xf numFmtId="0" fontId="50" fillId="0" borderId="5" xfId="45" applyFont="1" applyBorder="1">
      <alignment vertical="center"/>
    </xf>
    <xf numFmtId="0" fontId="32" fillId="8" borderId="7" xfId="45" applyFont="1" applyFill="1" applyBorder="1" applyAlignment="1">
      <alignment horizontal="center" vertical="center"/>
    </xf>
    <xf numFmtId="0" fontId="32" fillId="8" borderId="3" xfId="45" applyFont="1" applyFill="1" applyBorder="1" applyAlignment="1">
      <alignment horizontal="center" vertical="center"/>
    </xf>
    <xf numFmtId="14" fontId="98" fillId="3" borderId="0" xfId="1" applyNumberFormat="1" applyFont="1" applyFill="1" applyAlignment="1">
      <alignment horizontal="left" vertical="center" shrinkToFit="1"/>
    </xf>
    <xf numFmtId="0" fontId="74" fillId="54" borderId="0" xfId="0" applyFont="1" applyFill="1" applyAlignment="1">
      <alignment horizontal="left" vertical="center" wrapText="1" shrinkToFit="1"/>
    </xf>
    <xf numFmtId="14" fontId="95" fillId="54" borderId="0" xfId="1" applyNumberFormat="1" applyFont="1" applyFill="1" applyAlignment="1">
      <alignment horizontal="left" vertical="center" shrinkToFit="1"/>
    </xf>
    <xf numFmtId="0" fontId="108" fillId="3" borderId="3" xfId="45" applyFont="1" applyFill="1" applyBorder="1" applyAlignment="1">
      <alignment horizontal="left" vertical="center" shrinkToFit="1"/>
    </xf>
    <xf numFmtId="0" fontId="110" fillId="3" borderId="3" xfId="45" applyFont="1" applyFill="1" applyBorder="1" applyAlignment="1">
      <alignment horizontal="left" vertical="center" shrinkToFit="1"/>
    </xf>
    <xf numFmtId="0" fontId="113" fillId="3" borderId="3" xfId="45" applyFont="1" applyFill="1" applyBorder="1" applyAlignment="1">
      <alignment horizontal="left" vertical="center" shrinkToFit="1"/>
    </xf>
    <xf numFmtId="0" fontId="94" fillId="0" borderId="3" xfId="45" applyFont="1" applyFill="1" applyBorder="1" applyAlignment="1">
      <alignment horizontal="left" vertical="center" shrinkToFit="1"/>
    </xf>
  </cellXfs>
  <cellStyles count="50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ハイパーリンク" xfId="43" builtinId="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48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1" xr:uid="{00000000-0005-0000-0000-00002A000000}"/>
    <cellStyle name="標準 2 2" xfId="45" xr:uid="{00000000-0005-0000-0000-00002B000000}"/>
    <cellStyle name="標準 2 3" xfId="47" xr:uid="{00000000-0005-0000-0000-00002C000000}"/>
    <cellStyle name="標準 3" xfId="46" xr:uid="{00000000-0005-0000-0000-00002D000000}"/>
    <cellStyle name="標準 4" xfId="49" xr:uid="{F437AC89-F871-4C1D-B3C8-84ACBBA7824B}"/>
    <cellStyle name="表示済みのハイパーリンク" xfId="44" builtinId="9" customBuiltin="1"/>
    <cellStyle name="良い" xfId="7" builtinId="26" customBuiltin="1"/>
  </cellStyles>
  <dxfs count="27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0000"/>
      <color rgb="FFFFFF99"/>
      <color rgb="FFFF99FF"/>
      <color rgb="FFFFCCFF"/>
      <color rgb="FF421C5E"/>
      <color rgb="FFFF0066"/>
      <color rgb="FFFFFFCC"/>
      <color rgb="FFCC99FF"/>
      <color rgb="FFC5E0B4"/>
      <color rgb="FF2F5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UMP202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UMP2023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UMP2023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104;&#23450;&#12539;&#32080;&#26524;!S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142875</xdr:colOff>
      <xdr:row>0</xdr:row>
      <xdr:rowOff>57978</xdr:rowOff>
    </xdr:from>
    <xdr:to>
      <xdr:col>34</xdr:col>
      <xdr:colOff>581715</xdr:colOff>
      <xdr:row>1</xdr:row>
      <xdr:rowOff>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C1635F-7737-48FB-BAD9-E94A27F61861}"/>
            </a:ext>
          </a:extLst>
        </xdr:cNvPr>
        <xdr:cNvSpPr/>
      </xdr:nvSpPr>
      <xdr:spPr>
        <a:xfrm>
          <a:off x="12744450" y="57978"/>
          <a:ext cx="1115115" cy="36112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審判一覧へ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142875</xdr:colOff>
      <xdr:row>0</xdr:row>
      <xdr:rowOff>57978</xdr:rowOff>
    </xdr:from>
    <xdr:to>
      <xdr:col>34</xdr:col>
      <xdr:colOff>581715</xdr:colOff>
      <xdr:row>1</xdr:row>
      <xdr:rowOff>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421B7-DB90-47F4-9E61-D7B1D516F1EC}"/>
            </a:ext>
          </a:extLst>
        </xdr:cNvPr>
        <xdr:cNvSpPr/>
      </xdr:nvSpPr>
      <xdr:spPr>
        <a:xfrm>
          <a:off x="12742545" y="54168"/>
          <a:ext cx="1118925" cy="28873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審判一覧へ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142875</xdr:colOff>
      <xdr:row>0</xdr:row>
      <xdr:rowOff>57978</xdr:rowOff>
    </xdr:from>
    <xdr:to>
      <xdr:col>34</xdr:col>
      <xdr:colOff>581715</xdr:colOff>
      <xdr:row>1</xdr:row>
      <xdr:rowOff>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FAEBF-93E8-4160-8BAD-41F0A7914623}"/>
            </a:ext>
          </a:extLst>
        </xdr:cNvPr>
        <xdr:cNvSpPr/>
      </xdr:nvSpPr>
      <xdr:spPr>
        <a:xfrm>
          <a:off x="14868525" y="57978"/>
          <a:ext cx="1105590" cy="30397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審判一覧へ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876300</xdr:colOff>
      <xdr:row>1</xdr:row>
      <xdr:rowOff>188567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3E832C-CCDA-40EE-A0D3-D95D16D77B87}"/>
            </a:ext>
          </a:extLst>
        </xdr:cNvPr>
        <xdr:cNvSpPr/>
      </xdr:nvSpPr>
      <xdr:spPr>
        <a:xfrm>
          <a:off x="0" y="0"/>
          <a:ext cx="1295400" cy="388592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大会結果へ</a:t>
          </a:r>
        </a:p>
      </xdr:txBody>
    </xdr:sp>
    <xdr:clientData/>
  </xdr:twoCellAnchor>
  <xdr:twoCellAnchor>
    <xdr:from>
      <xdr:col>13</xdr:col>
      <xdr:colOff>66674</xdr:colOff>
      <xdr:row>1</xdr:row>
      <xdr:rowOff>111126</xdr:rowOff>
    </xdr:from>
    <xdr:to>
      <xdr:col>14</xdr:col>
      <xdr:colOff>371474</xdr:colOff>
      <xdr:row>3</xdr:row>
      <xdr:rowOff>158751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BD3F174-5429-4F5C-BDB8-FF419FC15DD2}"/>
            </a:ext>
          </a:extLst>
        </xdr:cNvPr>
        <xdr:cNvSpPr/>
      </xdr:nvSpPr>
      <xdr:spPr>
        <a:xfrm>
          <a:off x="9363074" y="311151"/>
          <a:ext cx="971550" cy="4476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4D6B-D343-48FD-BB3E-B2EF3312C34A}">
  <sheetPr>
    <tabColor rgb="FFFF0000"/>
  </sheetPr>
  <dimension ref="A1:AI175"/>
  <sheetViews>
    <sheetView showGridLines="0" tabSelected="1" zoomScale="115" zoomScaleNormal="115" zoomScaleSheetLayoutView="115" workbookViewId="0">
      <pane ySplit="1" topLeftCell="A150" activePane="bottomLeft" state="frozen"/>
      <selection pane="bottomLeft" activeCell="P157" sqref="P157"/>
    </sheetView>
  </sheetViews>
  <sheetFormatPr defaultColWidth="8.875" defaultRowHeight="15.75" outlineLevelCol="1"/>
  <cols>
    <col min="1" max="2" width="1.625" style="26" customWidth="1"/>
    <col min="3" max="3" width="2.625" style="3" customWidth="1"/>
    <col min="4" max="4" width="5.875" style="2" customWidth="1"/>
    <col min="5" max="5" width="5.625" style="214" customWidth="1"/>
    <col min="6" max="6" width="7.625" style="1" customWidth="1"/>
    <col min="7" max="7" width="18.625" style="193" customWidth="1"/>
    <col min="8" max="8" width="3.625" style="1" customWidth="1"/>
    <col min="9" max="9" width="1.625" style="1" customWidth="1"/>
    <col min="10" max="10" width="3.625" style="1" customWidth="1"/>
    <col min="11" max="11" width="18.625" style="193" customWidth="1"/>
    <col min="12" max="12" width="10.625" style="24" customWidth="1"/>
    <col min="13" max="13" width="2.625" style="1" customWidth="1"/>
    <col min="14" max="15" width="4.5" style="5" customWidth="1"/>
    <col min="16" max="16" width="11.5" style="123" customWidth="1"/>
    <col min="17" max="18" width="5.625" style="1" hidden="1" customWidth="1" outlineLevel="1" collapsed="1"/>
    <col min="19" max="23" width="5.625" style="1" hidden="1" customWidth="1" outlineLevel="1"/>
    <col min="24" max="24" width="3.625" style="1" customWidth="1" collapsed="1"/>
    <col min="25" max="26" width="8.625" style="158" customWidth="1"/>
    <col min="27" max="27" width="8.625" style="163" customWidth="1"/>
    <col min="28" max="28" width="8.625" style="159" customWidth="1"/>
    <col min="29" max="30" width="8.625" style="153" customWidth="1"/>
    <col min="31" max="31" width="8.625" style="158" customWidth="1"/>
    <col min="32" max="32" width="2.625" style="1" customWidth="1" collapsed="1"/>
    <col min="33" max="33" width="2.625" style="1" customWidth="1"/>
    <col min="34" max="16384" width="8.875" style="1"/>
  </cols>
  <sheetData>
    <row r="1" spans="1:35" s="7" customFormat="1" ht="28.5">
      <c r="A1" s="195" t="s">
        <v>752</v>
      </c>
      <c r="B1" s="196"/>
      <c r="C1" s="197"/>
      <c r="D1" s="198"/>
      <c r="E1" s="199"/>
      <c r="F1" s="199"/>
      <c r="G1" s="215"/>
      <c r="H1" s="359" t="s">
        <v>912</v>
      </c>
      <c r="I1" s="359"/>
      <c r="J1" s="359"/>
      <c r="K1" s="359"/>
      <c r="L1" s="359"/>
      <c r="N1" s="8"/>
      <c r="O1" s="8"/>
      <c r="P1" s="313"/>
      <c r="Q1" s="2" t="s">
        <v>224</v>
      </c>
      <c r="R1" s="2" t="s">
        <v>262</v>
      </c>
      <c r="S1" s="2" t="s">
        <v>225</v>
      </c>
      <c r="T1" s="2" t="s">
        <v>226</v>
      </c>
      <c r="U1" s="2" t="s">
        <v>227</v>
      </c>
      <c r="V1" s="2" t="s">
        <v>228</v>
      </c>
      <c r="W1" s="2" t="s">
        <v>229</v>
      </c>
      <c r="X1" s="123"/>
      <c r="Y1" s="159" t="s">
        <v>224</v>
      </c>
      <c r="Z1" s="159" t="s">
        <v>262</v>
      </c>
      <c r="AA1" s="160" t="s">
        <v>225</v>
      </c>
      <c r="AB1" s="159" t="s">
        <v>226</v>
      </c>
      <c r="AC1" s="159" t="s">
        <v>227</v>
      </c>
      <c r="AD1" s="159" t="s">
        <v>228</v>
      </c>
      <c r="AE1" s="159" t="s">
        <v>229</v>
      </c>
      <c r="AH1" s="123"/>
      <c r="AI1" s="123"/>
    </row>
    <row r="2" spans="1:35" s="26" customFormat="1" ht="8.25">
      <c r="A2" s="101"/>
      <c r="B2" s="102"/>
      <c r="C2" s="103"/>
      <c r="D2" s="104"/>
      <c r="E2" s="208"/>
      <c r="F2" s="102"/>
      <c r="G2" s="120"/>
      <c r="H2" s="102"/>
      <c r="I2" s="102"/>
      <c r="J2" s="102"/>
      <c r="K2" s="120"/>
      <c r="L2" s="105"/>
      <c r="N2" s="106" t="str">
        <f>IF(E2="","",LEFT(E2,3))</f>
        <v/>
      </c>
      <c r="O2" s="106" t="str">
        <f>IF(E2="","",LEFT(E2,2)&amp;MID(E2,4,1))</f>
        <v/>
      </c>
      <c r="P2" s="168"/>
      <c r="Q2" s="168"/>
      <c r="R2" s="168"/>
      <c r="S2" s="168"/>
      <c r="T2" s="168"/>
      <c r="U2" s="168"/>
      <c r="V2" s="168"/>
      <c r="W2" s="168"/>
      <c r="X2" s="168"/>
      <c r="Y2" s="169" t="str">
        <f t="shared" ref="Y2:AE17" si="0">IF(Q2=0,"",VLOOKUP(Q2,UMP_MST,3,FALSE))</f>
        <v/>
      </c>
      <c r="Z2" s="169" t="str">
        <f t="shared" si="0"/>
        <v/>
      </c>
      <c r="AA2" s="170" t="str">
        <f t="shared" si="0"/>
        <v/>
      </c>
      <c r="AB2" s="169" t="str">
        <f t="shared" si="0"/>
        <v/>
      </c>
      <c r="AC2" s="169" t="str">
        <f t="shared" si="0"/>
        <v/>
      </c>
      <c r="AD2" s="169" t="str">
        <f t="shared" si="0"/>
        <v/>
      </c>
      <c r="AE2" s="169" t="str">
        <f t="shared" si="0"/>
        <v/>
      </c>
      <c r="AH2" s="168"/>
      <c r="AI2" s="168"/>
    </row>
    <row r="3" spans="1:35" s="23" customFormat="1" ht="21">
      <c r="A3" s="201" t="s">
        <v>848</v>
      </c>
      <c r="B3" s="202"/>
      <c r="C3" s="203"/>
      <c r="D3" s="204"/>
      <c r="E3" s="205"/>
      <c r="F3" s="205"/>
      <c r="G3" s="216"/>
      <c r="H3" s="205"/>
      <c r="I3" s="205"/>
      <c r="J3" s="205"/>
      <c r="K3" s="219"/>
      <c r="L3" s="206"/>
      <c r="M3" s="19"/>
      <c r="N3" s="20"/>
      <c r="O3" s="20"/>
      <c r="P3" s="314"/>
      <c r="Y3" s="153" t="str">
        <f t="shared" si="0"/>
        <v/>
      </c>
      <c r="Z3" s="153" t="str">
        <f t="shared" si="0"/>
        <v/>
      </c>
      <c r="AA3" s="161" t="str">
        <f t="shared" si="0"/>
        <v/>
      </c>
      <c r="AB3" s="153" t="str">
        <f t="shared" si="0"/>
        <v/>
      </c>
      <c r="AC3" s="153" t="str">
        <f t="shared" si="0"/>
        <v/>
      </c>
      <c r="AD3" s="153" t="str">
        <f t="shared" si="0"/>
        <v/>
      </c>
      <c r="AE3" s="153" t="str">
        <f t="shared" si="0"/>
        <v/>
      </c>
    </row>
    <row r="4" spans="1:35" s="26" customFormat="1" ht="8.25">
      <c r="A4" s="101"/>
      <c r="B4" s="102"/>
      <c r="C4" s="103"/>
      <c r="D4" s="104"/>
      <c r="E4" s="208"/>
      <c r="F4" s="102"/>
      <c r="G4" s="120"/>
      <c r="H4" s="102"/>
      <c r="I4" s="102"/>
      <c r="J4" s="102"/>
      <c r="K4" s="120"/>
      <c r="L4" s="105"/>
      <c r="N4" s="106" t="str">
        <f>IF(E4="","",LEFT(E4,3))</f>
        <v/>
      </c>
      <c r="O4" s="106" t="str">
        <f>IF(E4="","",LEFT(E4,2)&amp;MID(E4,4,1))</f>
        <v/>
      </c>
      <c r="P4" s="168"/>
      <c r="Q4" s="168"/>
      <c r="R4" s="168"/>
      <c r="S4" s="168"/>
      <c r="T4" s="168"/>
      <c r="U4" s="168"/>
      <c r="V4" s="168"/>
      <c r="W4" s="168"/>
      <c r="X4" s="168"/>
      <c r="Y4" s="169" t="str">
        <f t="shared" si="0"/>
        <v/>
      </c>
      <c r="Z4" s="169" t="str">
        <f t="shared" si="0"/>
        <v/>
      </c>
      <c r="AA4" s="170" t="str">
        <f t="shared" si="0"/>
        <v/>
      </c>
      <c r="AB4" s="169" t="str">
        <f t="shared" si="0"/>
        <v/>
      </c>
      <c r="AC4" s="169" t="str">
        <f t="shared" si="0"/>
        <v/>
      </c>
      <c r="AD4" s="169" t="str">
        <f t="shared" si="0"/>
        <v/>
      </c>
      <c r="AE4" s="169" t="str">
        <f t="shared" si="0"/>
        <v/>
      </c>
      <c r="AH4" s="168"/>
      <c r="AI4" s="168"/>
    </row>
    <row r="5" spans="1:35" ht="19.5">
      <c r="A5" s="6" t="s">
        <v>755</v>
      </c>
      <c r="B5" s="77"/>
      <c r="C5" s="78"/>
      <c r="D5" s="78"/>
      <c r="E5" s="209"/>
      <c r="F5" s="78"/>
      <c r="G5" s="121"/>
      <c r="H5" s="78"/>
      <c r="I5" s="78"/>
      <c r="J5" s="78"/>
      <c r="K5" s="121"/>
      <c r="L5" s="79"/>
      <c r="M5" s="21"/>
      <c r="N5" s="22" t="str">
        <f>IF(E5="","",LEFT(E5,3))</f>
        <v/>
      </c>
      <c r="O5" s="22" t="str">
        <f>IF(E5="","",LEFT(E5,2)&amp;MID(E5,4,1))</f>
        <v/>
      </c>
      <c r="Y5" s="153" t="str">
        <f t="shared" si="0"/>
        <v/>
      </c>
      <c r="Z5" s="153" t="str">
        <f t="shared" si="0"/>
        <v/>
      </c>
      <c r="AA5" s="161" t="str">
        <f t="shared" si="0"/>
        <v/>
      </c>
      <c r="AB5" s="153" t="str">
        <f t="shared" si="0"/>
        <v/>
      </c>
      <c r="AC5" s="153" t="str">
        <f t="shared" si="0"/>
        <v/>
      </c>
      <c r="AD5" s="153" t="str">
        <f t="shared" si="0"/>
        <v/>
      </c>
      <c r="AE5" s="153" t="str">
        <f t="shared" si="0"/>
        <v/>
      </c>
    </row>
    <row r="6" spans="1:35">
      <c r="A6" s="25"/>
      <c r="B6" s="357" t="s">
        <v>7</v>
      </c>
      <c r="C6" s="358"/>
      <c r="D6" s="80" t="s">
        <v>6</v>
      </c>
      <c r="E6" s="210" t="s">
        <v>5</v>
      </c>
      <c r="F6" s="107" t="s">
        <v>4</v>
      </c>
      <c r="G6" s="107" t="s">
        <v>3</v>
      </c>
      <c r="H6" s="108"/>
      <c r="I6" s="109" t="s">
        <v>1</v>
      </c>
      <c r="J6" s="107"/>
      <c r="K6" s="107" t="s">
        <v>2</v>
      </c>
      <c r="L6" s="107"/>
      <c r="M6" s="21"/>
      <c r="N6" s="22" t="str">
        <f t="shared" ref="N6:N7" si="1">IF(E6="","",LEFT(E6,3))</f>
        <v>Gno</v>
      </c>
      <c r="O6" s="22" t="str">
        <f t="shared" ref="O6:O7" si="2">IF(E6="","",LEFT(E6,2)&amp;MID(E6,4,1))</f>
        <v>Gn</v>
      </c>
      <c r="Q6" s="123"/>
      <c r="R6" s="123"/>
      <c r="S6" s="123"/>
      <c r="T6" s="123"/>
      <c r="U6" s="123"/>
      <c r="V6" s="123"/>
      <c r="W6" s="123"/>
      <c r="X6" s="123"/>
      <c r="Y6" s="153" t="str">
        <f t="shared" si="0"/>
        <v/>
      </c>
      <c r="Z6" s="153" t="str">
        <f t="shared" si="0"/>
        <v/>
      </c>
      <c r="AA6" s="161" t="str">
        <f t="shared" si="0"/>
        <v/>
      </c>
      <c r="AB6" s="153" t="str">
        <f t="shared" si="0"/>
        <v/>
      </c>
      <c r="AC6" s="153" t="str">
        <f t="shared" si="0"/>
        <v/>
      </c>
      <c r="AD6" s="153" t="str">
        <f t="shared" si="0"/>
        <v/>
      </c>
      <c r="AE6" s="153" t="str">
        <f t="shared" si="0"/>
        <v/>
      </c>
      <c r="AH6" s="123"/>
      <c r="AI6" s="123"/>
    </row>
    <row r="7" spans="1:35" ht="16.5">
      <c r="A7" s="25"/>
      <c r="B7" s="355" t="s">
        <v>211</v>
      </c>
      <c r="C7" s="356"/>
      <c r="D7" s="356"/>
      <c r="E7" s="356"/>
      <c r="F7" s="356"/>
      <c r="G7" s="124"/>
      <c r="H7" s="125"/>
      <c r="I7" s="125"/>
      <c r="J7" s="125"/>
      <c r="K7" s="124"/>
      <c r="L7" s="126"/>
      <c r="M7" s="21"/>
      <c r="N7" s="22" t="str">
        <f t="shared" si="1"/>
        <v/>
      </c>
      <c r="O7" s="22" t="str">
        <f t="shared" si="2"/>
        <v/>
      </c>
      <c r="Q7" s="166">
        <v>109</v>
      </c>
      <c r="R7" s="154"/>
      <c r="S7" s="123"/>
      <c r="T7" s="123"/>
      <c r="U7" s="123"/>
      <c r="V7" s="123"/>
      <c r="W7" s="123"/>
      <c r="X7" s="123"/>
      <c r="Y7" s="153" t="str">
        <f t="shared" si="0"/>
        <v>谷口智則</v>
      </c>
      <c r="Z7" s="153" t="str">
        <f t="shared" si="0"/>
        <v/>
      </c>
      <c r="AA7" s="161" t="str">
        <f t="shared" si="0"/>
        <v/>
      </c>
      <c r="AB7" s="153" t="str">
        <f t="shared" si="0"/>
        <v/>
      </c>
      <c r="AC7" s="153" t="str">
        <f t="shared" si="0"/>
        <v/>
      </c>
      <c r="AD7" s="153" t="str">
        <f t="shared" si="0"/>
        <v/>
      </c>
      <c r="AE7" s="153" t="str">
        <f t="shared" si="0"/>
        <v/>
      </c>
      <c r="AH7" s="123"/>
      <c r="AI7" s="123"/>
    </row>
    <row r="8" spans="1:35" ht="18.75" customHeight="1">
      <c r="A8" s="25"/>
      <c r="B8" s="127"/>
      <c r="C8" s="128">
        <v>2</v>
      </c>
      <c r="D8" s="129">
        <v>0.40625</v>
      </c>
      <c r="E8" s="351" t="s">
        <v>717</v>
      </c>
      <c r="F8" s="352"/>
      <c r="G8" s="352"/>
      <c r="H8" s="352"/>
      <c r="I8" s="352"/>
      <c r="J8" s="352"/>
      <c r="K8" s="352"/>
      <c r="L8" s="353"/>
      <c r="M8" s="21"/>
      <c r="N8" s="22" t="e">
        <f>IF(#REF!="","",LEFT(#REF!,3))</f>
        <v>#REF!</v>
      </c>
      <c r="O8" s="22" t="e">
        <f>IF(#REF!="","",LEFT(#REF!,2)&amp;MID(#REF!,4,1))</f>
        <v>#REF!</v>
      </c>
      <c r="P8" s="168"/>
      <c r="Q8" s="123"/>
      <c r="R8" s="99"/>
      <c r="S8" s="164"/>
      <c r="T8" s="154"/>
      <c r="U8" s="154"/>
      <c r="V8" s="154"/>
      <c r="W8" s="154"/>
      <c r="X8" s="123"/>
      <c r="Y8" s="153" t="str">
        <f t="shared" si="0"/>
        <v/>
      </c>
      <c r="Z8" s="153" t="str">
        <f t="shared" si="0"/>
        <v/>
      </c>
      <c r="AA8" s="161" t="str">
        <f t="shared" si="0"/>
        <v/>
      </c>
      <c r="AB8" s="153" t="str">
        <f t="shared" si="0"/>
        <v/>
      </c>
      <c r="AC8" s="153" t="str">
        <f t="shared" si="0"/>
        <v/>
      </c>
      <c r="AD8" s="153" t="str">
        <f t="shared" si="0"/>
        <v/>
      </c>
      <c r="AE8" s="153" t="str">
        <f t="shared" si="0"/>
        <v/>
      </c>
      <c r="AF8" s="26"/>
      <c r="AG8" s="26"/>
      <c r="AH8" s="123"/>
      <c r="AI8" s="123"/>
    </row>
    <row r="9" spans="1:35">
      <c r="A9" s="25"/>
      <c r="B9" s="127"/>
      <c r="C9" s="128">
        <v>3</v>
      </c>
      <c r="D9" s="136">
        <v>0.5</v>
      </c>
      <c r="E9" s="226" t="s">
        <v>845</v>
      </c>
      <c r="F9" s="222" t="str">
        <f>IF(L9="","",VLOOKUP(N9,TEAM_MST,3,FALSE))</f>
        <v>選考</v>
      </c>
      <c r="G9" s="223" t="str">
        <f>IF(L9="","",VLOOKUP(N9,TEAM_MST,2,FALSE))</f>
        <v>ドリンカーズM</v>
      </c>
      <c r="H9" s="225" t="s">
        <v>846</v>
      </c>
      <c r="I9" s="223" t="s">
        <v>1</v>
      </c>
      <c r="J9" s="223" t="s">
        <v>847</v>
      </c>
      <c r="K9" s="224" t="str">
        <f>IF(L9="","",VLOOKUP(O9,TEAM_MST,2,FALSE))</f>
        <v>町田クラブ</v>
      </c>
      <c r="L9" s="207" t="s">
        <v>761</v>
      </c>
      <c r="M9" s="21"/>
      <c r="N9" s="22" t="str">
        <f>IF(L9="","",LEFT(L9,3))</f>
        <v>Xz0</v>
      </c>
      <c r="O9" s="22" t="str">
        <f>IF(L9="","",LEFT(L9,2)&amp;MID(L9,4,1))</f>
        <v>Xz1</v>
      </c>
      <c r="R9" s="99"/>
      <c r="S9" s="165"/>
      <c r="T9" s="99"/>
      <c r="U9" s="99"/>
      <c r="V9" s="99"/>
      <c r="W9" s="99"/>
      <c r="Y9" s="153" t="str">
        <f t="shared" si="0"/>
        <v/>
      </c>
      <c r="Z9" s="153" t="str">
        <f t="shared" si="0"/>
        <v/>
      </c>
      <c r="AA9" s="161" t="str">
        <f t="shared" si="0"/>
        <v/>
      </c>
      <c r="AB9" s="153" t="str">
        <f t="shared" si="0"/>
        <v/>
      </c>
      <c r="AC9" s="153" t="str">
        <f t="shared" si="0"/>
        <v/>
      </c>
      <c r="AD9" s="153" t="str">
        <f t="shared" si="0"/>
        <v/>
      </c>
      <c r="AE9" s="153" t="str">
        <f t="shared" si="0"/>
        <v/>
      </c>
    </row>
    <row r="10" spans="1:35">
      <c r="A10" s="25"/>
      <c r="B10" s="127"/>
      <c r="C10" s="128">
        <v>4</v>
      </c>
      <c r="D10" s="136">
        <v>0.5625</v>
      </c>
      <c r="E10" s="226" t="s">
        <v>845</v>
      </c>
      <c r="F10" s="222" t="str">
        <f>IF(L10="","",VLOOKUP(N10,TEAM_MST,3,FALSE))</f>
        <v>実年1部</v>
      </c>
      <c r="G10" s="223" t="str">
        <f>IF(L10="","",VLOOKUP(N10,TEAM_MST,2,FALSE))</f>
        <v>サザンストリームフォーエバー</v>
      </c>
      <c r="H10" s="225" t="s">
        <v>846</v>
      </c>
      <c r="I10" s="223" t="s">
        <v>1</v>
      </c>
      <c r="J10" s="223" t="s">
        <v>847</v>
      </c>
      <c r="K10" s="224" t="str">
        <f>IF(L10="","",VLOOKUP(O10,TEAM_MST,2,FALSE))</f>
        <v>町田メイツJ</v>
      </c>
      <c r="L10" s="207" t="s">
        <v>283</v>
      </c>
      <c r="M10" s="21"/>
      <c r="N10" s="22" t="str">
        <f>IF(L10="","",LEFT(L10,3))</f>
        <v>Jb1</v>
      </c>
      <c r="O10" s="22" t="str">
        <f>IF(L10="","",LEFT(L10,2)&amp;MID(L10,4,1))</f>
        <v>Jb2</v>
      </c>
      <c r="R10" s="99"/>
      <c r="S10" s="165"/>
      <c r="T10" s="99"/>
      <c r="U10" s="99"/>
      <c r="V10" s="99"/>
      <c r="W10" s="99"/>
      <c r="Y10" s="153" t="str">
        <f t="shared" si="0"/>
        <v/>
      </c>
      <c r="Z10" s="153" t="str">
        <f t="shared" si="0"/>
        <v/>
      </c>
      <c r="AA10" s="161" t="str">
        <f t="shared" si="0"/>
        <v/>
      </c>
      <c r="AB10" s="153" t="str">
        <f t="shared" si="0"/>
        <v/>
      </c>
      <c r="AC10" s="153" t="str">
        <f t="shared" si="0"/>
        <v/>
      </c>
      <c r="AD10" s="153" t="str">
        <f t="shared" si="0"/>
        <v/>
      </c>
      <c r="AE10" s="153" t="str">
        <f t="shared" si="0"/>
        <v/>
      </c>
    </row>
    <row r="11" spans="1:35">
      <c r="A11" s="25"/>
      <c r="B11" s="133"/>
      <c r="C11" s="128">
        <v>5</v>
      </c>
      <c r="D11" s="137">
        <v>0.625</v>
      </c>
      <c r="E11" s="226" t="s">
        <v>845</v>
      </c>
      <c r="F11" s="222" t="str">
        <f>IF(L11="","",VLOOKUP(N11,TEAM_MST,3,FALSE))</f>
        <v>男子1部</v>
      </c>
      <c r="G11" s="223" t="str">
        <f>IF(L11="","",VLOOKUP(N11,TEAM_MST,2,FALSE))</f>
        <v>なるせパパーズS</v>
      </c>
      <c r="H11" s="225" t="s">
        <v>846</v>
      </c>
      <c r="I11" s="223" t="s">
        <v>1</v>
      </c>
      <c r="J11" s="223" t="s">
        <v>847</v>
      </c>
      <c r="K11" s="224" t="str">
        <f>IF(L11="","",VLOOKUP(O11,TEAM_MST,2,FALSE))</f>
        <v>サザンストリーム</v>
      </c>
      <c r="L11" s="207" t="s">
        <v>266</v>
      </c>
      <c r="M11" s="21"/>
      <c r="N11" s="22" t="str">
        <f>IF(L11="","",LEFT(L11,3))</f>
        <v>Aa3</v>
      </c>
      <c r="O11" s="22" t="str">
        <f>IF(L11="","",LEFT(L11,2)&amp;MID(L11,4,1))</f>
        <v>Aa4</v>
      </c>
      <c r="R11" s="99">
        <v>70</v>
      </c>
      <c r="S11" s="165"/>
      <c r="T11" s="99"/>
      <c r="U11" s="99"/>
      <c r="V11" s="99"/>
      <c r="W11" s="99"/>
      <c r="Y11" s="153" t="str">
        <f t="shared" si="0"/>
        <v/>
      </c>
      <c r="Z11" s="153" t="str">
        <f t="shared" si="0"/>
        <v>財津達朗</v>
      </c>
      <c r="AA11" s="161" t="str">
        <f t="shared" si="0"/>
        <v/>
      </c>
      <c r="AB11" s="153" t="str">
        <f t="shared" si="0"/>
        <v/>
      </c>
      <c r="AC11" s="153" t="str">
        <f t="shared" si="0"/>
        <v/>
      </c>
      <c r="AD11" s="153" t="str">
        <f t="shared" si="0"/>
        <v/>
      </c>
      <c r="AE11" s="153" t="str">
        <f t="shared" si="0"/>
        <v/>
      </c>
    </row>
    <row r="12" spans="1:35" ht="16.5">
      <c r="A12" s="25"/>
      <c r="B12" s="355" t="s">
        <v>168</v>
      </c>
      <c r="C12" s="356"/>
      <c r="D12" s="356"/>
      <c r="E12" s="356"/>
      <c r="F12" s="356"/>
      <c r="G12" s="124"/>
      <c r="H12" s="125"/>
      <c r="I12" s="125"/>
      <c r="J12" s="125"/>
      <c r="K12" s="124"/>
      <c r="L12" s="126"/>
      <c r="M12" s="21"/>
      <c r="N12" s="22" t="str">
        <f t="shared" ref="N12:N14" si="3">IF(E12="","",LEFT(E12,3))</f>
        <v/>
      </c>
      <c r="O12" s="22" t="str">
        <f t="shared" ref="O12:O14" si="4">IF(E12="","",LEFT(E12,2)&amp;MID(E12,4,1))</f>
        <v/>
      </c>
      <c r="Q12" s="166">
        <v>70</v>
      </c>
      <c r="R12" s="99">
        <v>115</v>
      </c>
      <c r="Y12" s="153" t="str">
        <f t="shared" si="0"/>
        <v>財津達朗</v>
      </c>
      <c r="Z12" s="153" t="str">
        <f t="shared" si="0"/>
        <v>永井啓介</v>
      </c>
      <c r="AA12" s="161" t="str">
        <f t="shared" si="0"/>
        <v/>
      </c>
      <c r="AB12" s="153" t="str">
        <f t="shared" si="0"/>
        <v/>
      </c>
      <c r="AC12" s="153" t="str">
        <f t="shared" si="0"/>
        <v/>
      </c>
      <c r="AD12" s="153" t="str">
        <f t="shared" si="0"/>
        <v/>
      </c>
      <c r="AE12" s="153" t="str">
        <f t="shared" si="0"/>
        <v/>
      </c>
      <c r="AH12" s="1" t="s">
        <v>716</v>
      </c>
    </row>
    <row r="13" spans="1:35">
      <c r="A13" s="25"/>
      <c r="B13" s="133"/>
      <c r="C13" s="128">
        <v>4</v>
      </c>
      <c r="D13" s="136">
        <v>0.52083333333333337</v>
      </c>
      <c r="E13" s="207" t="s">
        <v>762</v>
      </c>
      <c r="F13" s="119" t="str">
        <f t="shared" ref="F13:F14" si="5">IF(E13="","",VLOOKUP(N13,TEAM_MST,3,FALSE))</f>
        <v>実年1部</v>
      </c>
      <c r="G13" s="191" t="str">
        <f t="shared" ref="G13:G14" si="6">IF(E13="","",VLOOKUP(N13,TEAM_MST,2,FALSE))</f>
        <v>成瀬アストロズ</v>
      </c>
      <c r="H13" s="192">
        <v>10</v>
      </c>
      <c r="I13" s="130" t="s">
        <v>1</v>
      </c>
      <c r="J13" s="130">
        <v>4</v>
      </c>
      <c r="K13" s="128" t="str">
        <f t="shared" ref="K13:K14" si="7">IF(E13="","",VLOOKUP(O13,TEAM_MST,2,FALSE))</f>
        <v>山崎ドリンカーズMJ</v>
      </c>
      <c r="L13" s="132"/>
      <c r="M13" s="21"/>
      <c r="N13" s="22" t="str">
        <f t="shared" si="3"/>
        <v>Ja1</v>
      </c>
      <c r="O13" s="22" t="str">
        <f t="shared" si="4"/>
        <v>Ja2</v>
      </c>
      <c r="R13" s="99">
        <v>117</v>
      </c>
      <c r="S13" s="165">
        <v>115</v>
      </c>
      <c r="T13" s="99">
        <v>150</v>
      </c>
      <c r="U13" s="99">
        <v>108</v>
      </c>
      <c r="V13" s="99">
        <v>70</v>
      </c>
      <c r="W13" s="99">
        <v>117</v>
      </c>
      <c r="Y13" s="153" t="str">
        <f t="shared" si="0"/>
        <v/>
      </c>
      <c r="Z13" s="153" t="str">
        <f t="shared" si="0"/>
        <v>中村祥太</v>
      </c>
      <c r="AA13" s="161" t="str">
        <f t="shared" si="0"/>
        <v>永井啓介</v>
      </c>
      <c r="AB13" s="153" t="str">
        <f t="shared" si="0"/>
        <v>武藤孝司</v>
      </c>
      <c r="AC13" s="153" t="str">
        <f t="shared" si="0"/>
        <v>棚瀬新一朗</v>
      </c>
      <c r="AD13" s="153" t="str">
        <f t="shared" si="0"/>
        <v>財津達朗</v>
      </c>
      <c r="AE13" s="153" t="str">
        <f t="shared" si="0"/>
        <v>中村祥太</v>
      </c>
    </row>
    <row r="14" spans="1:35">
      <c r="A14" s="25"/>
      <c r="B14" s="134"/>
      <c r="C14" s="128">
        <v>5</v>
      </c>
      <c r="D14" s="137">
        <v>0.58333333333333337</v>
      </c>
      <c r="E14" s="207" t="s">
        <v>268</v>
      </c>
      <c r="F14" s="119" t="str">
        <f t="shared" si="5"/>
        <v>実年2部</v>
      </c>
      <c r="G14" s="191" t="str">
        <f t="shared" si="6"/>
        <v>フレンズF</v>
      </c>
      <c r="H14" s="192">
        <v>11</v>
      </c>
      <c r="I14" s="130" t="s">
        <v>1</v>
      </c>
      <c r="J14" s="130">
        <v>6</v>
      </c>
      <c r="K14" s="128" t="str">
        <f t="shared" si="7"/>
        <v>南三小J</v>
      </c>
      <c r="L14" s="132"/>
      <c r="M14" s="21"/>
      <c r="N14" s="22" t="str">
        <f t="shared" si="3"/>
        <v>Sa1</v>
      </c>
      <c r="O14" s="22" t="str">
        <f t="shared" si="4"/>
        <v>Sa2</v>
      </c>
      <c r="R14" s="99">
        <v>9</v>
      </c>
      <c r="S14" s="165">
        <v>117</v>
      </c>
      <c r="T14" s="99">
        <v>108</v>
      </c>
      <c r="U14" s="99">
        <v>149</v>
      </c>
      <c r="V14" s="99">
        <v>9</v>
      </c>
      <c r="W14" s="99"/>
      <c r="Y14" s="153" t="str">
        <f t="shared" si="0"/>
        <v/>
      </c>
      <c r="Z14" s="153" t="str">
        <f t="shared" si="0"/>
        <v>荒木裕一</v>
      </c>
      <c r="AA14" s="161" t="str">
        <f t="shared" si="0"/>
        <v>中村祥太</v>
      </c>
      <c r="AB14" s="153" t="str">
        <f t="shared" si="0"/>
        <v>棚瀬新一朗</v>
      </c>
      <c r="AC14" s="153" t="str">
        <f t="shared" si="0"/>
        <v>三善智秀</v>
      </c>
      <c r="AD14" s="153" t="str">
        <f t="shared" si="0"/>
        <v>荒木裕一</v>
      </c>
      <c r="AE14" s="153" t="str">
        <f t="shared" si="0"/>
        <v/>
      </c>
    </row>
    <row r="15" spans="1:35" s="26" customFormat="1" ht="8.25">
      <c r="A15" s="101"/>
      <c r="B15" s="102"/>
      <c r="C15" s="103"/>
      <c r="D15" s="104"/>
      <c r="E15" s="208"/>
      <c r="F15" s="102"/>
      <c r="G15" s="120"/>
      <c r="H15" s="102"/>
      <c r="I15" s="102"/>
      <c r="J15" s="102"/>
      <c r="K15" s="120"/>
      <c r="L15" s="105"/>
      <c r="N15" s="106" t="str">
        <f>IF(E15="","",LEFT(E15,3))</f>
        <v/>
      </c>
      <c r="O15" s="106" t="str">
        <f>IF(E15="","",LEFT(E15,2)&amp;MID(E15,4,1))</f>
        <v/>
      </c>
      <c r="P15" s="168"/>
      <c r="X15" s="168"/>
      <c r="Y15" s="169" t="str">
        <f t="shared" si="0"/>
        <v/>
      </c>
      <c r="Z15" s="169" t="str">
        <f t="shared" si="0"/>
        <v/>
      </c>
      <c r="AA15" s="170" t="str">
        <f t="shared" si="0"/>
        <v/>
      </c>
      <c r="AB15" s="169" t="str">
        <f t="shared" si="0"/>
        <v/>
      </c>
      <c r="AC15" s="169" t="str">
        <f t="shared" si="0"/>
        <v/>
      </c>
      <c r="AD15" s="169" t="str">
        <f t="shared" si="0"/>
        <v/>
      </c>
      <c r="AE15" s="169" t="str">
        <f t="shared" si="0"/>
        <v/>
      </c>
      <c r="AH15" s="168"/>
      <c r="AI15" s="168"/>
    </row>
    <row r="16" spans="1:35" s="23" customFormat="1" ht="25.15" customHeight="1">
      <c r="A16" s="201" t="s">
        <v>753</v>
      </c>
      <c r="B16" s="202"/>
      <c r="C16" s="203"/>
      <c r="D16" s="204"/>
      <c r="E16" s="205"/>
      <c r="F16" s="360" t="s">
        <v>880</v>
      </c>
      <c r="G16" s="360"/>
      <c r="H16" s="360"/>
      <c r="I16" s="360"/>
      <c r="J16" s="360"/>
      <c r="K16" s="360"/>
      <c r="L16" s="360"/>
      <c r="M16" s="19"/>
      <c r="N16" s="20"/>
      <c r="O16" s="20"/>
      <c r="P16" s="314"/>
      <c r="Y16" s="153" t="str">
        <f t="shared" si="0"/>
        <v/>
      </c>
      <c r="Z16" s="153" t="str">
        <f t="shared" si="0"/>
        <v/>
      </c>
      <c r="AA16" s="161" t="str">
        <f t="shared" si="0"/>
        <v/>
      </c>
      <c r="AB16" s="153" t="str">
        <f t="shared" si="0"/>
        <v/>
      </c>
      <c r="AC16" s="153" t="str">
        <f t="shared" si="0"/>
        <v/>
      </c>
      <c r="AD16" s="153" t="str">
        <f t="shared" si="0"/>
        <v/>
      </c>
      <c r="AE16" s="153" t="str">
        <f t="shared" si="0"/>
        <v/>
      </c>
    </row>
    <row r="17" spans="1:35" s="26" customFormat="1" ht="18.75" customHeight="1">
      <c r="A17" s="101"/>
      <c r="B17" s="102"/>
      <c r="C17" s="103"/>
      <c r="D17" s="104"/>
      <c r="E17" s="208"/>
      <c r="F17" s="102"/>
      <c r="G17" s="120"/>
      <c r="H17" s="102"/>
      <c r="I17" s="102"/>
      <c r="J17" s="102"/>
      <c r="K17" s="354" t="s">
        <v>911</v>
      </c>
      <c r="L17" s="354"/>
      <c r="N17" s="106" t="str">
        <f>IF(E17="","",LEFT(E17,3))</f>
        <v/>
      </c>
      <c r="O17" s="106" t="str">
        <f>IF(E17="","",LEFT(E17,2)&amp;MID(E17,4,1))</f>
        <v/>
      </c>
      <c r="P17" s="168"/>
      <c r="Q17" s="168"/>
      <c r="R17" s="168"/>
      <c r="S17" s="168"/>
      <c r="T17" s="168"/>
      <c r="U17" s="168"/>
      <c r="V17" s="168"/>
      <c r="W17" s="168"/>
      <c r="X17" s="168"/>
      <c r="Y17" s="169" t="str">
        <f t="shared" si="0"/>
        <v/>
      </c>
      <c r="Z17" s="169" t="str">
        <f t="shared" si="0"/>
        <v/>
      </c>
      <c r="AA17" s="170" t="str">
        <f t="shared" si="0"/>
        <v/>
      </c>
      <c r="AB17" s="169" t="str">
        <f t="shared" si="0"/>
        <v/>
      </c>
      <c r="AC17" s="169" t="str">
        <f t="shared" si="0"/>
        <v/>
      </c>
      <c r="AD17" s="169" t="str">
        <f t="shared" si="0"/>
        <v/>
      </c>
      <c r="AE17" s="169" t="str">
        <f t="shared" si="0"/>
        <v/>
      </c>
      <c r="AH17" s="168"/>
      <c r="AI17" s="168"/>
    </row>
    <row r="18" spans="1:35" ht="19.5">
      <c r="A18" s="6" t="s">
        <v>763</v>
      </c>
      <c r="B18" s="77"/>
      <c r="C18" s="78"/>
      <c r="D18" s="78"/>
      <c r="E18" s="209"/>
      <c r="F18" s="78"/>
      <c r="G18" s="121"/>
      <c r="H18" s="78"/>
      <c r="I18" s="78"/>
      <c r="J18" s="78"/>
      <c r="K18" s="121"/>
      <c r="M18" s="21"/>
      <c r="N18" s="22" t="str">
        <f>IF(E18="","",LEFT(E18,3))</f>
        <v/>
      </c>
      <c r="O18" s="22" t="str">
        <f>IF(E18="","",LEFT(E18,2)&amp;MID(E18,4,1))</f>
        <v/>
      </c>
      <c r="Y18" s="153" t="str">
        <f t="shared" ref="Y18:AE33" si="8">IF(Q18=0,"",VLOOKUP(Q18,UMP_MST,3,FALSE))</f>
        <v/>
      </c>
      <c r="Z18" s="153" t="str">
        <f t="shared" si="8"/>
        <v/>
      </c>
      <c r="AA18" s="161" t="str">
        <f t="shared" si="8"/>
        <v/>
      </c>
      <c r="AB18" s="153" t="str">
        <f t="shared" si="8"/>
        <v/>
      </c>
      <c r="AC18" s="153" t="str">
        <f t="shared" si="8"/>
        <v/>
      </c>
      <c r="AD18" s="153" t="str">
        <f t="shared" si="8"/>
        <v/>
      </c>
      <c r="AE18" s="153" t="str">
        <f t="shared" si="8"/>
        <v/>
      </c>
    </row>
    <row r="19" spans="1:35">
      <c r="A19" s="25"/>
      <c r="B19" s="357" t="s">
        <v>7</v>
      </c>
      <c r="C19" s="358"/>
      <c r="D19" s="80" t="s">
        <v>6</v>
      </c>
      <c r="E19" s="210" t="s">
        <v>5</v>
      </c>
      <c r="F19" s="107" t="s">
        <v>4</v>
      </c>
      <c r="G19" s="107" t="s">
        <v>3</v>
      </c>
      <c r="H19" s="108"/>
      <c r="I19" s="109" t="s">
        <v>1</v>
      </c>
      <c r="J19" s="107"/>
      <c r="K19" s="107" t="s">
        <v>2</v>
      </c>
      <c r="L19" s="107"/>
      <c r="M19" s="21"/>
      <c r="N19" s="22" t="str">
        <f t="shared" ref="N19:N25" si="9">IF(E19="","",LEFT(E19,3))</f>
        <v>Gno</v>
      </c>
      <c r="O19" s="22" t="str">
        <f t="shared" ref="O19:O25" si="10">IF(E19="","",LEFT(E19,2)&amp;MID(E19,4,1))</f>
        <v>Gn</v>
      </c>
      <c r="R19" s="123"/>
      <c r="Y19" s="153" t="str">
        <f t="shared" si="8"/>
        <v/>
      </c>
      <c r="Z19" s="153" t="str">
        <f t="shared" si="8"/>
        <v/>
      </c>
      <c r="AA19" s="161" t="str">
        <f t="shared" si="8"/>
        <v/>
      </c>
      <c r="AB19" s="153" t="str">
        <f t="shared" si="8"/>
        <v/>
      </c>
      <c r="AC19" s="153" t="str">
        <f t="shared" si="8"/>
        <v/>
      </c>
      <c r="AD19" s="153" t="str">
        <f t="shared" si="8"/>
        <v/>
      </c>
      <c r="AE19" s="153" t="str">
        <f t="shared" si="8"/>
        <v/>
      </c>
    </row>
    <row r="20" spans="1:35" ht="16.5">
      <c r="A20" s="25"/>
      <c r="B20" s="355" t="s">
        <v>168</v>
      </c>
      <c r="C20" s="356"/>
      <c r="D20" s="356"/>
      <c r="E20" s="356"/>
      <c r="F20" s="356"/>
      <c r="G20" s="124"/>
      <c r="H20" s="125"/>
      <c r="I20" s="125"/>
      <c r="J20" s="125"/>
      <c r="K20" s="124"/>
      <c r="L20" s="126"/>
      <c r="M20" s="21"/>
      <c r="N20" s="22" t="str">
        <f t="shared" si="9"/>
        <v/>
      </c>
      <c r="O20" s="22" t="str">
        <f t="shared" si="10"/>
        <v/>
      </c>
      <c r="Q20" s="166"/>
      <c r="R20" s="123"/>
      <c r="Y20" s="153" t="str">
        <f t="shared" si="8"/>
        <v/>
      </c>
      <c r="Z20" s="153" t="str">
        <f t="shared" si="8"/>
        <v/>
      </c>
      <c r="AA20" s="161" t="str">
        <f t="shared" si="8"/>
        <v/>
      </c>
      <c r="AB20" s="153" t="str">
        <f t="shared" si="8"/>
        <v/>
      </c>
      <c r="AC20" s="153" t="str">
        <f t="shared" si="8"/>
        <v/>
      </c>
      <c r="AD20" s="153" t="str">
        <f t="shared" si="8"/>
        <v/>
      </c>
      <c r="AE20" s="153" t="str">
        <f t="shared" si="8"/>
        <v/>
      </c>
    </row>
    <row r="21" spans="1:35">
      <c r="A21" s="25"/>
      <c r="B21" s="127"/>
      <c r="C21" s="128">
        <v>1</v>
      </c>
      <c r="D21" s="129">
        <v>0.33333333333333331</v>
      </c>
      <c r="E21" s="211" t="s">
        <v>764</v>
      </c>
      <c r="F21" s="119" t="str">
        <f t="shared" ref="F21:F25" si="11">IF(E21="","",VLOOKUP(N21,TEAM_MST,3,FALSE))</f>
        <v>男子1部</v>
      </c>
      <c r="G21" s="130" t="str">
        <f t="shared" ref="G21:G25" si="12">IF(E21="","",VLOOKUP(N21,TEAM_MST,2,FALSE))</f>
        <v>沼町内会ソフト</v>
      </c>
      <c r="H21" s="192"/>
      <c r="I21" s="130" t="s">
        <v>1</v>
      </c>
      <c r="J21" s="130"/>
      <c r="K21" s="128" t="str">
        <f t="shared" ref="K21:K25" si="13">IF(E21="","",VLOOKUP(O21,TEAM_MST,2,FALSE))</f>
        <v>サザンストリーム</v>
      </c>
      <c r="L21" s="132"/>
      <c r="M21" s="21"/>
      <c r="N21" s="22" t="str">
        <f t="shared" si="9"/>
        <v>Aa1</v>
      </c>
      <c r="O21" s="22" t="str">
        <f t="shared" si="10"/>
        <v>Aa4</v>
      </c>
      <c r="Q21" s="99"/>
      <c r="R21" s="99"/>
      <c r="S21" s="165"/>
      <c r="T21" s="99"/>
      <c r="U21" s="99"/>
      <c r="V21" s="99"/>
      <c r="W21" s="99"/>
      <c r="Y21" s="153" t="str">
        <f t="shared" si="8"/>
        <v/>
      </c>
      <c r="Z21" s="153" t="str">
        <f t="shared" si="8"/>
        <v/>
      </c>
      <c r="AA21" s="161" t="str">
        <f t="shared" si="8"/>
        <v/>
      </c>
      <c r="AB21" s="153" t="str">
        <f t="shared" si="8"/>
        <v/>
      </c>
      <c r="AC21" s="153" t="str">
        <f t="shared" si="8"/>
        <v/>
      </c>
      <c r="AD21" s="153" t="str">
        <f t="shared" si="8"/>
        <v/>
      </c>
      <c r="AE21" s="153" t="str">
        <f t="shared" si="8"/>
        <v/>
      </c>
    </row>
    <row r="22" spans="1:35">
      <c r="A22" s="25"/>
      <c r="B22" s="127"/>
      <c r="C22" s="128">
        <v>2</v>
      </c>
      <c r="D22" s="129">
        <v>0.39583333333333331</v>
      </c>
      <c r="E22" s="211" t="s">
        <v>765</v>
      </c>
      <c r="F22" s="119" t="str">
        <f t="shared" si="11"/>
        <v>男子1部</v>
      </c>
      <c r="G22" s="130" t="str">
        <f t="shared" si="12"/>
        <v>山崎ドリンカーズ</v>
      </c>
      <c r="H22" s="131"/>
      <c r="I22" s="130" t="s">
        <v>1</v>
      </c>
      <c r="J22" s="191"/>
      <c r="K22" s="128" t="str">
        <f t="shared" si="13"/>
        <v>森野ドリマーズ</v>
      </c>
      <c r="L22" s="132"/>
      <c r="M22" s="21"/>
      <c r="N22" s="22" t="str">
        <f t="shared" si="9"/>
        <v>Ab1</v>
      </c>
      <c r="O22" s="22" t="str">
        <f t="shared" si="10"/>
        <v>Ab2</v>
      </c>
      <c r="Q22" s="99"/>
      <c r="R22" s="99"/>
      <c r="S22" s="165"/>
      <c r="T22" s="99"/>
      <c r="U22" s="99"/>
      <c r="V22" s="99"/>
      <c r="W22" s="99"/>
      <c r="Y22" s="153" t="str">
        <f t="shared" si="8"/>
        <v/>
      </c>
      <c r="Z22" s="153" t="str">
        <f t="shared" si="8"/>
        <v/>
      </c>
      <c r="AA22" s="161" t="str">
        <f t="shared" si="8"/>
        <v/>
      </c>
      <c r="AB22" s="153" t="str">
        <f t="shared" si="8"/>
        <v/>
      </c>
      <c r="AC22" s="153" t="str">
        <f t="shared" si="8"/>
        <v/>
      </c>
      <c r="AD22" s="153" t="str">
        <f t="shared" si="8"/>
        <v/>
      </c>
      <c r="AE22" s="153" t="str">
        <f t="shared" si="8"/>
        <v/>
      </c>
    </row>
    <row r="23" spans="1:35">
      <c r="A23" s="25"/>
      <c r="B23" s="127"/>
      <c r="C23" s="128">
        <v>3</v>
      </c>
      <c r="D23" s="129">
        <v>0.45833333333333331</v>
      </c>
      <c r="E23" s="211" t="s">
        <v>766</v>
      </c>
      <c r="F23" s="119" t="str">
        <f t="shared" si="11"/>
        <v>クイーン</v>
      </c>
      <c r="G23" s="130" t="str">
        <f t="shared" si="12"/>
        <v>ファンキーロッキー</v>
      </c>
      <c r="H23" s="192"/>
      <c r="I23" s="130" t="s">
        <v>1</v>
      </c>
      <c r="J23" s="130"/>
      <c r="K23" s="128" t="str">
        <f t="shared" si="13"/>
        <v>櫻組</v>
      </c>
      <c r="L23" s="132"/>
      <c r="M23" s="21"/>
      <c r="N23" s="22" t="str">
        <f t="shared" si="9"/>
        <v>Qa1</v>
      </c>
      <c r="O23" s="22" t="str">
        <f t="shared" si="10"/>
        <v>Qa2</v>
      </c>
      <c r="Q23" s="99"/>
      <c r="R23" s="99"/>
      <c r="S23" s="165"/>
      <c r="T23" s="99"/>
      <c r="U23" s="99"/>
      <c r="V23" s="99"/>
      <c r="W23" s="99"/>
      <c r="Y23" s="153" t="str">
        <f t="shared" si="8"/>
        <v/>
      </c>
      <c r="Z23" s="153" t="str">
        <f t="shared" si="8"/>
        <v/>
      </c>
      <c r="AA23" s="161" t="str">
        <f t="shared" si="8"/>
        <v/>
      </c>
      <c r="AB23" s="153" t="str">
        <f t="shared" si="8"/>
        <v/>
      </c>
      <c r="AC23" s="153" t="str">
        <f t="shared" si="8"/>
        <v/>
      </c>
      <c r="AD23" s="153" t="str">
        <f t="shared" si="8"/>
        <v/>
      </c>
      <c r="AE23" s="153" t="str">
        <f t="shared" si="8"/>
        <v/>
      </c>
    </row>
    <row r="24" spans="1:35">
      <c r="A24" s="25"/>
      <c r="B24" s="127"/>
      <c r="C24" s="128">
        <v>4</v>
      </c>
      <c r="D24" s="129">
        <v>0.52083333333333337</v>
      </c>
      <c r="E24" s="212" t="s">
        <v>767</v>
      </c>
      <c r="F24" s="119" t="str">
        <f t="shared" si="11"/>
        <v>クイーン</v>
      </c>
      <c r="G24" s="130" t="str">
        <f t="shared" si="12"/>
        <v>旭町グリーンフレンズ</v>
      </c>
      <c r="H24" s="192"/>
      <c r="I24" s="130" t="s">
        <v>1</v>
      </c>
      <c r="J24" s="130"/>
      <c r="K24" s="128" t="str">
        <f t="shared" si="13"/>
        <v>レッドフォックス</v>
      </c>
      <c r="L24" s="132"/>
      <c r="M24" s="21"/>
      <c r="N24" s="22" t="str">
        <f t="shared" si="9"/>
        <v>Qa3</v>
      </c>
      <c r="O24" s="22" t="str">
        <f t="shared" si="10"/>
        <v>Qa4</v>
      </c>
      <c r="Q24" s="99"/>
      <c r="R24" s="99"/>
      <c r="S24" s="165"/>
      <c r="T24" s="99"/>
      <c r="U24" s="99"/>
      <c r="V24" s="99"/>
      <c r="W24" s="99"/>
      <c r="Y24" s="153" t="str">
        <f t="shared" si="8"/>
        <v/>
      </c>
      <c r="Z24" s="153" t="str">
        <f t="shared" si="8"/>
        <v/>
      </c>
      <c r="AA24" s="161" t="str">
        <f t="shared" si="8"/>
        <v/>
      </c>
      <c r="AB24" s="153" t="str">
        <f t="shared" si="8"/>
        <v/>
      </c>
      <c r="AC24" s="153" t="str">
        <f t="shared" si="8"/>
        <v/>
      </c>
      <c r="AD24" s="153" t="str">
        <f t="shared" si="8"/>
        <v/>
      </c>
      <c r="AE24" s="153" t="str">
        <f t="shared" si="8"/>
        <v/>
      </c>
    </row>
    <row r="25" spans="1:35">
      <c r="A25" s="25"/>
      <c r="B25" s="134"/>
      <c r="C25" s="128">
        <v>5</v>
      </c>
      <c r="D25" s="129">
        <v>0.58333333333333337</v>
      </c>
      <c r="E25" s="212" t="s">
        <v>768</v>
      </c>
      <c r="F25" s="119" t="str">
        <f t="shared" si="11"/>
        <v>女子1部</v>
      </c>
      <c r="G25" s="130" t="str">
        <f t="shared" si="12"/>
        <v>ひまっきーず</v>
      </c>
      <c r="H25" s="192"/>
      <c r="I25" s="130" t="s">
        <v>1</v>
      </c>
      <c r="J25" s="130"/>
      <c r="K25" s="128" t="str">
        <f t="shared" si="13"/>
        <v>レディファイターズ</v>
      </c>
      <c r="L25" s="132"/>
      <c r="M25" s="21"/>
      <c r="N25" s="22" t="str">
        <f t="shared" si="9"/>
        <v>La1</v>
      </c>
      <c r="O25" s="22" t="str">
        <f t="shared" si="10"/>
        <v>La2</v>
      </c>
      <c r="Q25" s="99"/>
      <c r="R25" s="99"/>
      <c r="S25" s="165"/>
      <c r="T25" s="99"/>
      <c r="U25" s="99"/>
      <c r="V25" s="99"/>
      <c r="W25" s="99"/>
      <c r="Y25" s="153" t="str">
        <f t="shared" si="8"/>
        <v/>
      </c>
      <c r="Z25" s="153" t="str">
        <f t="shared" si="8"/>
        <v/>
      </c>
      <c r="AA25" s="161" t="str">
        <f t="shared" si="8"/>
        <v/>
      </c>
      <c r="AB25" s="153" t="str">
        <f t="shared" si="8"/>
        <v/>
      </c>
      <c r="AC25" s="153" t="str">
        <f t="shared" si="8"/>
        <v/>
      </c>
      <c r="AD25" s="153" t="str">
        <f t="shared" si="8"/>
        <v/>
      </c>
      <c r="AE25" s="153" t="str">
        <f t="shared" si="8"/>
        <v/>
      </c>
    </row>
    <row r="26" spans="1:35" s="26" customFormat="1" ht="8.25">
      <c r="A26" s="101"/>
      <c r="B26" s="102"/>
      <c r="C26" s="103"/>
      <c r="D26" s="104"/>
      <c r="E26" s="208"/>
      <c r="F26" s="102"/>
      <c r="G26" s="120"/>
      <c r="H26" s="102"/>
      <c r="I26" s="102"/>
      <c r="J26" s="102"/>
      <c r="K26" s="120"/>
      <c r="L26" s="105"/>
      <c r="N26" s="106" t="str">
        <f>IF(E26="","",LEFT(E26,3))</f>
        <v/>
      </c>
      <c r="O26" s="106" t="str">
        <f>IF(E26="","",LEFT(E26,2)&amp;MID(E26,4,1))</f>
        <v/>
      </c>
      <c r="P26" s="168"/>
      <c r="Q26" s="168"/>
      <c r="R26" s="168"/>
      <c r="S26" s="168"/>
      <c r="T26" s="168"/>
      <c r="U26" s="168"/>
      <c r="V26" s="168"/>
      <c r="W26" s="168"/>
      <c r="X26" s="168"/>
      <c r="Y26" s="169" t="str">
        <f t="shared" si="8"/>
        <v/>
      </c>
      <c r="Z26" s="169" t="str">
        <f t="shared" si="8"/>
        <v/>
      </c>
      <c r="AA26" s="170" t="str">
        <f t="shared" si="8"/>
        <v/>
      </c>
      <c r="AB26" s="169" t="str">
        <f t="shared" si="8"/>
        <v/>
      </c>
      <c r="AC26" s="169" t="str">
        <f t="shared" si="8"/>
        <v/>
      </c>
      <c r="AD26" s="169" t="str">
        <f t="shared" si="8"/>
        <v/>
      </c>
      <c r="AE26" s="169" t="str">
        <f t="shared" si="8"/>
        <v/>
      </c>
      <c r="AH26" s="168"/>
      <c r="AI26" s="168"/>
    </row>
    <row r="27" spans="1:35" ht="19.5">
      <c r="A27" s="6" t="s">
        <v>910</v>
      </c>
      <c r="B27" s="77"/>
      <c r="C27" s="78"/>
      <c r="D27" s="78"/>
      <c r="E27" s="209"/>
      <c r="F27" s="78"/>
      <c r="G27" s="121"/>
      <c r="H27" s="78"/>
      <c r="I27" s="78"/>
      <c r="J27" s="78"/>
      <c r="K27" s="121"/>
      <c r="L27" s="79"/>
      <c r="M27" s="21"/>
      <c r="N27" s="22" t="str">
        <f>IF(E27="","",LEFT(E27,3))</f>
        <v/>
      </c>
      <c r="O27" s="22" t="str">
        <f>IF(E27="","",LEFT(E27,2)&amp;MID(E27,4,1))</f>
        <v/>
      </c>
      <c r="Y27" s="153" t="str">
        <f t="shared" si="8"/>
        <v/>
      </c>
      <c r="Z27" s="153" t="str">
        <f t="shared" si="8"/>
        <v/>
      </c>
      <c r="AA27" s="161" t="str">
        <f t="shared" si="8"/>
        <v/>
      </c>
      <c r="AB27" s="153" t="str">
        <f t="shared" si="8"/>
        <v/>
      </c>
      <c r="AC27" s="153" t="str">
        <f t="shared" si="8"/>
        <v/>
      </c>
      <c r="AD27" s="153" t="str">
        <f t="shared" si="8"/>
        <v/>
      </c>
      <c r="AE27" s="153" t="str">
        <f t="shared" si="8"/>
        <v/>
      </c>
    </row>
    <row r="28" spans="1:35">
      <c r="A28" s="25"/>
      <c r="B28" s="357" t="s">
        <v>7</v>
      </c>
      <c r="C28" s="358"/>
      <c r="D28" s="80" t="s">
        <v>6</v>
      </c>
      <c r="E28" s="210" t="s">
        <v>5</v>
      </c>
      <c r="F28" s="107" t="s">
        <v>4</v>
      </c>
      <c r="G28" s="107" t="s">
        <v>3</v>
      </c>
      <c r="H28" s="108"/>
      <c r="I28" s="109" t="s">
        <v>1</v>
      </c>
      <c r="J28" s="107"/>
      <c r="K28" s="107" t="s">
        <v>2</v>
      </c>
      <c r="L28" s="305" t="s">
        <v>904</v>
      </c>
      <c r="M28" s="21"/>
      <c r="N28" s="22" t="str">
        <f t="shared" ref="N28:N46" si="14">IF(E28="","",LEFT(E28,3))</f>
        <v>Gno</v>
      </c>
      <c r="O28" s="22" t="str">
        <f t="shared" ref="O28:O46" si="15">IF(E28="","",LEFT(E28,2)&amp;MID(E28,4,1))</f>
        <v>Gn</v>
      </c>
      <c r="R28" s="123"/>
      <c r="Y28" s="153" t="str">
        <f t="shared" si="8"/>
        <v/>
      </c>
      <c r="Z28" s="153" t="str">
        <f t="shared" si="8"/>
        <v/>
      </c>
      <c r="AA28" s="161" t="str">
        <f t="shared" si="8"/>
        <v/>
      </c>
      <c r="AB28" s="153" t="str">
        <f t="shared" si="8"/>
        <v/>
      </c>
      <c r="AC28" s="153" t="str">
        <f t="shared" si="8"/>
        <v/>
      </c>
      <c r="AD28" s="153" t="str">
        <f t="shared" si="8"/>
        <v/>
      </c>
      <c r="AE28" s="153" t="str">
        <f t="shared" si="8"/>
        <v/>
      </c>
    </row>
    <row r="29" spans="1:35" ht="16.5">
      <c r="A29" s="25"/>
      <c r="B29" s="355" t="s">
        <v>168</v>
      </c>
      <c r="C29" s="356"/>
      <c r="D29" s="356"/>
      <c r="E29" s="356"/>
      <c r="F29" s="356"/>
      <c r="G29" s="124"/>
      <c r="H29" s="125"/>
      <c r="I29" s="125"/>
      <c r="J29" s="125"/>
      <c r="K29" s="354" t="s">
        <v>911</v>
      </c>
      <c r="L29" s="354"/>
      <c r="M29" s="21"/>
      <c r="N29" s="22" t="str">
        <f t="shared" si="14"/>
        <v/>
      </c>
      <c r="O29" s="22" t="str">
        <f t="shared" si="15"/>
        <v/>
      </c>
      <c r="Q29" s="166"/>
      <c r="R29" s="123"/>
      <c r="Y29" s="153" t="str">
        <f t="shared" si="8"/>
        <v/>
      </c>
      <c r="Z29" s="153" t="str">
        <f t="shared" si="8"/>
        <v/>
      </c>
      <c r="AA29" s="161" t="str">
        <f t="shared" si="8"/>
        <v/>
      </c>
      <c r="AB29" s="153" t="str">
        <f t="shared" si="8"/>
        <v/>
      </c>
      <c r="AC29" s="153" t="str">
        <f t="shared" si="8"/>
        <v/>
      </c>
      <c r="AD29" s="153" t="str">
        <f t="shared" si="8"/>
        <v/>
      </c>
      <c r="AE29" s="153" t="str">
        <f t="shared" si="8"/>
        <v/>
      </c>
    </row>
    <row r="30" spans="1:35">
      <c r="A30" s="25"/>
      <c r="B30" s="127"/>
      <c r="C30" s="128">
        <v>1</v>
      </c>
      <c r="D30" s="129">
        <v>0.33333333333333331</v>
      </c>
      <c r="E30" s="211" t="s">
        <v>770</v>
      </c>
      <c r="F30" s="119" t="str">
        <f t="shared" ref="F30:F34" si="16">IF(E30="","",VLOOKUP(N30,TEAM_MST,3,FALSE))</f>
        <v>キング</v>
      </c>
      <c r="G30" s="130" t="str">
        <f t="shared" ref="G30:G34" si="17">IF(E30="","",VLOOKUP(N30,TEAM_MST,2,FALSE))</f>
        <v>山崎パワーズ</v>
      </c>
      <c r="H30" s="192"/>
      <c r="I30" s="130" t="s">
        <v>1</v>
      </c>
      <c r="J30" s="130"/>
      <c r="K30" s="128" t="str">
        <f t="shared" ref="K30:K34" si="18">IF(E30="","",VLOOKUP(O30,TEAM_MST,2,FALSE))</f>
        <v>山崎ドリンカーズM</v>
      </c>
      <c r="L30" s="307"/>
      <c r="M30" s="21"/>
      <c r="N30" s="22" t="str">
        <f t="shared" si="14"/>
        <v>Ka1</v>
      </c>
      <c r="O30" s="22" t="str">
        <f t="shared" si="15"/>
        <v>Ka2</v>
      </c>
      <c r="Q30" s="99"/>
      <c r="R30" s="99"/>
      <c r="S30" s="165"/>
      <c r="T30" s="99"/>
      <c r="U30" s="99"/>
      <c r="V30" s="99"/>
      <c r="W30" s="99"/>
      <c r="Y30" s="153" t="str">
        <f t="shared" si="8"/>
        <v/>
      </c>
      <c r="Z30" s="153" t="str">
        <f t="shared" si="8"/>
        <v/>
      </c>
      <c r="AA30" s="161" t="str">
        <f t="shared" si="8"/>
        <v/>
      </c>
      <c r="AB30" s="153" t="str">
        <f t="shared" si="8"/>
        <v/>
      </c>
      <c r="AC30" s="153" t="str">
        <f t="shared" si="8"/>
        <v/>
      </c>
      <c r="AD30" s="153" t="str">
        <f t="shared" si="8"/>
        <v/>
      </c>
      <c r="AE30" s="153" t="str">
        <f t="shared" si="8"/>
        <v/>
      </c>
    </row>
    <row r="31" spans="1:35">
      <c r="A31" s="25"/>
      <c r="B31" s="127"/>
      <c r="C31" s="128">
        <v>2</v>
      </c>
      <c r="D31" s="129">
        <v>0.39583333333333331</v>
      </c>
      <c r="E31" s="211" t="s">
        <v>771</v>
      </c>
      <c r="F31" s="119" t="str">
        <f t="shared" si="16"/>
        <v>キング</v>
      </c>
      <c r="G31" s="130" t="str">
        <f t="shared" si="17"/>
        <v>ホリデーズ</v>
      </c>
      <c r="H31" s="131"/>
      <c r="I31" s="130" t="s">
        <v>1</v>
      </c>
      <c r="J31" s="191"/>
      <c r="K31" s="128" t="str">
        <f t="shared" si="18"/>
        <v>木曽ソフト</v>
      </c>
      <c r="L31" s="307"/>
      <c r="M31" s="21"/>
      <c r="N31" s="22" t="str">
        <f t="shared" si="14"/>
        <v>Ka3</v>
      </c>
      <c r="O31" s="22" t="str">
        <f t="shared" si="15"/>
        <v>Ka4</v>
      </c>
      <c r="Q31" s="99"/>
      <c r="R31" s="99"/>
      <c r="S31" s="165"/>
      <c r="T31" s="99"/>
      <c r="U31" s="99"/>
      <c r="V31" s="99"/>
      <c r="W31" s="99"/>
      <c r="Y31" s="153" t="str">
        <f t="shared" si="8"/>
        <v/>
      </c>
      <c r="Z31" s="153" t="str">
        <f t="shared" si="8"/>
        <v/>
      </c>
      <c r="AA31" s="161" t="str">
        <f t="shared" si="8"/>
        <v/>
      </c>
      <c r="AB31" s="153" t="str">
        <f t="shared" si="8"/>
        <v/>
      </c>
      <c r="AC31" s="153" t="str">
        <f t="shared" si="8"/>
        <v/>
      </c>
      <c r="AD31" s="153" t="str">
        <f t="shared" si="8"/>
        <v/>
      </c>
      <c r="AE31" s="153" t="str">
        <f t="shared" si="8"/>
        <v/>
      </c>
    </row>
    <row r="32" spans="1:35">
      <c r="A32" s="25"/>
      <c r="B32" s="127"/>
      <c r="C32" s="128">
        <v>3</v>
      </c>
      <c r="D32" s="129">
        <v>0.45833333333333331</v>
      </c>
      <c r="E32" s="211" t="s">
        <v>772</v>
      </c>
      <c r="F32" s="119" t="str">
        <f t="shared" si="16"/>
        <v>キング</v>
      </c>
      <c r="G32" s="130" t="str">
        <f t="shared" si="17"/>
        <v>山崎エイトロマンス</v>
      </c>
      <c r="H32" s="192"/>
      <c r="I32" s="130" t="s">
        <v>1</v>
      </c>
      <c r="J32" s="130"/>
      <c r="K32" s="128" t="str">
        <f t="shared" si="18"/>
        <v>見晴らしの丘のナウシカ</v>
      </c>
      <c r="L32" s="307"/>
      <c r="M32" s="21"/>
      <c r="N32" s="22" t="str">
        <f t="shared" si="14"/>
        <v>Kb1</v>
      </c>
      <c r="O32" s="22" t="str">
        <f t="shared" si="15"/>
        <v>Kb2</v>
      </c>
      <c r="Q32" s="99"/>
      <c r="R32" s="99"/>
      <c r="S32" s="165"/>
      <c r="T32" s="99"/>
      <c r="U32" s="99"/>
      <c r="V32" s="99"/>
      <c r="W32" s="99"/>
      <c r="Y32" s="153" t="str">
        <f t="shared" si="8"/>
        <v/>
      </c>
      <c r="Z32" s="153" t="str">
        <f t="shared" si="8"/>
        <v/>
      </c>
      <c r="AA32" s="161" t="str">
        <f t="shared" si="8"/>
        <v/>
      </c>
      <c r="AB32" s="153" t="str">
        <f t="shared" si="8"/>
        <v/>
      </c>
      <c r="AC32" s="153" t="str">
        <f t="shared" si="8"/>
        <v/>
      </c>
      <c r="AD32" s="153" t="str">
        <f t="shared" si="8"/>
        <v/>
      </c>
      <c r="AE32" s="153" t="str">
        <f t="shared" si="8"/>
        <v/>
      </c>
    </row>
    <row r="33" spans="1:35">
      <c r="A33" s="25"/>
      <c r="B33" s="127"/>
      <c r="C33" s="128">
        <v>4</v>
      </c>
      <c r="D33" s="129">
        <v>0.52083333333333337</v>
      </c>
      <c r="E33" s="212" t="s">
        <v>773</v>
      </c>
      <c r="F33" s="119" t="str">
        <f t="shared" si="16"/>
        <v>キング</v>
      </c>
      <c r="G33" s="130" t="str">
        <f t="shared" si="17"/>
        <v>丸山ソフト</v>
      </c>
      <c r="H33" s="192"/>
      <c r="I33" s="130" t="s">
        <v>1</v>
      </c>
      <c r="J33" s="130"/>
      <c r="K33" s="128" t="str">
        <f t="shared" si="18"/>
        <v>サンダース</v>
      </c>
      <c r="L33" s="307"/>
      <c r="M33" s="21"/>
      <c r="N33" s="22" t="str">
        <f t="shared" si="14"/>
        <v>Kb3</v>
      </c>
      <c r="O33" s="22" t="str">
        <f t="shared" si="15"/>
        <v>Kb4</v>
      </c>
      <c r="Q33" s="99"/>
      <c r="R33" s="99"/>
      <c r="S33" s="165"/>
      <c r="T33" s="99"/>
      <c r="U33" s="99"/>
      <c r="V33" s="99"/>
      <c r="W33" s="99"/>
      <c r="Y33" s="153" t="str">
        <f t="shared" si="8"/>
        <v/>
      </c>
      <c r="Z33" s="153" t="str">
        <f t="shared" si="8"/>
        <v/>
      </c>
      <c r="AA33" s="161" t="str">
        <f t="shared" si="8"/>
        <v/>
      </c>
      <c r="AB33" s="153" t="str">
        <f t="shared" si="8"/>
        <v/>
      </c>
      <c r="AC33" s="153" t="str">
        <f t="shared" si="8"/>
        <v/>
      </c>
      <c r="AD33" s="153" t="str">
        <f t="shared" si="8"/>
        <v/>
      </c>
      <c r="AE33" s="153" t="str">
        <f t="shared" si="8"/>
        <v/>
      </c>
    </row>
    <row r="34" spans="1:35" s="264" customFormat="1" ht="18.75">
      <c r="A34" s="260"/>
      <c r="B34" s="261"/>
      <c r="C34" s="241">
        <v>5</v>
      </c>
      <c r="D34" s="239">
        <v>0.58333333333333337</v>
      </c>
      <c r="E34" s="291" t="s">
        <v>861</v>
      </c>
      <c r="F34" s="287" t="str">
        <f t="shared" si="16"/>
        <v>男子2部</v>
      </c>
      <c r="G34" s="288" t="str">
        <f t="shared" si="17"/>
        <v>見晴らしの丘のナウシカkz</v>
      </c>
      <c r="H34" s="289"/>
      <c r="I34" s="288" t="s">
        <v>1</v>
      </c>
      <c r="J34" s="288"/>
      <c r="K34" s="290" t="str">
        <f t="shared" si="18"/>
        <v>三ツ目ソフト</v>
      </c>
      <c r="L34" s="321" t="s">
        <v>913</v>
      </c>
      <c r="M34" s="262"/>
      <c r="N34" s="263" t="str">
        <f t="shared" si="14"/>
        <v>Bc1</v>
      </c>
      <c r="O34" s="263" t="str">
        <f t="shared" si="15"/>
        <v>Bc2</v>
      </c>
      <c r="P34" s="123" t="s">
        <v>909</v>
      </c>
      <c r="Q34" s="265"/>
      <c r="R34" s="265"/>
      <c r="S34" s="266"/>
      <c r="T34" s="265"/>
      <c r="U34" s="265"/>
      <c r="V34" s="265"/>
      <c r="W34" s="265"/>
      <c r="Y34" s="267" t="str">
        <f t="shared" ref="Y34:AE49" si="19">IF(Q34=0,"",VLOOKUP(Q34,UMP_MST,3,FALSE))</f>
        <v/>
      </c>
      <c r="Z34" s="267" t="str">
        <f t="shared" si="19"/>
        <v/>
      </c>
      <c r="AA34" s="268" t="str">
        <f t="shared" si="19"/>
        <v/>
      </c>
      <c r="AB34" s="267" t="str">
        <f t="shared" si="19"/>
        <v/>
      </c>
      <c r="AC34" s="267" t="str">
        <f t="shared" si="19"/>
        <v/>
      </c>
      <c r="AD34" s="267" t="str">
        <f t="shared" si="19"/>
        <v/>
      </c>
      <c r="AE34" s="267" t="str">
        <f t="shared" si="19"/>
        <v/>
      </c>
    </row>
    <row r="35" spans="1:35" ht="16.5">
      <c r="A35" s="25"/>
      <c r="B35" s="355" t="s">
        <v>265</v>
      </c>
      <c r="C35" s="356"/>
      <c r="D35" s="356"/>
      <c r="E35" s="356"/>
      <c r="F35" s="356"/>
      <c r="G35" s="124"/>
      <c r="H35" s="125"/>
      <c r="I35" s="125"/>
      <c r="J35" s="125"/>
      <c r="K35" s="124"/>
      <c r="L35" s="306"/>
      <c r="M35" s="21"/>
      <c r="N35" s="22" t="str">
        <f t="shared" si="14"/>
        <v/>
      </c>
      <c r="O35" s="22" t="str">
        <f t="shared" si="15"/>
        <v/>
      </c>
      <c r="Q35" s="166"/>
      <c r="R35" s="123"/>
      <c r="Y35" s="153" t="str">
        <f t="shared" si="19"/>
        <v/>
      </c>
      <c r="Z35" s="153" t="str">
        <f t="shared" si="19"/>
        <v/>
      </c>
      <c r="AA35" s="161" t="str">
        <f t="shared" si="19"/>
        <v/>
      </c>
      <c r="AB35" s="153" t="str">
        <f t="shared" si="19"/>
        <v/>
      </c>
      <c r="AC35" s="153" t="str">
        <f t="shared" si="19"/>
        <v/>
      </c>
      <c r="AD35" s="153" t="str">
        <f t="shared" si="19"/>
        <v/>
      </c>
      <c r="AE35" s="153" t="str">
        <f t="shared" si="19"/>
        <v/>
      </c>
    </row>
    <row r="36" spans="1:35">
      <c r="A36" s="25"/>
      <c r="B36" s="127"/>
      <c r="C36" s="128">
        <v>1</v>
      </c>
      <c r="D36" s="129">
        <v>0.33333333333333331</v>
      </c>
      <c r="E36" s="211" t="s">
        <v>774</v>
      </c>
      <c r="F36" s="119" t="str">
        <f t="shared" ref="F36:F40" si="20">IF(E36="","",VLOOKUP(N36,TEAM_MST,3,FALSE))</f>
        <v>男子1部</v>
      </c>
      <c r="G36" s="130" t="str">
        <f t="shared" ref="G36:G40" si="21">IF(E36="","",VLOOKUP(N36,TEAM_MST,2,FALSE))</f>
        <v>協栄</v>
      </c>
      <c r="H36" s="192"/>
      <c r="I36" s="130" t="s">
        <v>1</v>
      </c>
      <c r="J36" s="130"/>
      <c r="K36" s="128" t="str">
        <f t="shared" ref="K36:K40" si="22">IF(E36="","",VLOOKUP(O36,TEAM_MST,2,FALSE))</f>
        <v>つくし野フューチャーズ</v>
      </c>
      <c r="L36" s="307"/>
      <c r="M36" s="21"/>
      <c r="N36" s="22" t="str">
        <f t="shared" si="14"/>
        <v>Ac1</v>
      </c>
      <c r="O36" s="22" t="str">
        <f t="shared" si="15"/>
        <v>Ac2</v>
      </c>
      <c r="Q36" s="99"/>
      <c r="R36" s="99"/>
      <c r="S36" s="165"/>
      <c r="T36" s="99"/>
      <c r="U36" s="99"/>
      <c r="V36" s="99"/>
      <c r="W36" s="99"/>
      <c r="Y36" s="153" t="str">
        <f t="shared" si="19"/>
        <v/>
      </c>
      <c r="Z36" s="153" t="str">
        <f t="shared" si="19"/>
        <v/>
      </c>
      <c r="AA36" s="161" t="str">
        <f t="shared" si="19"/>
        <v/>
      </c>
      <c r="AB36" s="153" t="str">
        <f t="shared" si="19"/>
        <v/>
      </c>
      <c r="AC36" s="153" t="str">
        <f t="shared" si="19"/>
        <v/>
      </c>
      <c r="AD36" s="153" t="str">
        <f t="shared" si="19"/>
        <v/>
      </c>
      <c r="AE36" s="153" t="str">
        <f t="shared" si="19"/>
        <v/>
      </c>
    </row>
    <row r="37" spans="1:35">
      <c r="A37" s="25"/>
      <c r="B37" s="127"/>
      <c r="C37" s="128">
        <v>2</v>
      </c>
      <c r="D37" s="129">
        <v>0.39583333333333331</v>
      </c>
      <c r="E37" s="211" t="s">
        <v>869</v>
      </c>
      <c r="F37" s="119" t="str">
        <f t="shared" si="20"/>
        <v>男子1部</v>
      </c>
      <c r="G37" s="130" t="str">
        <f t="shared" si="21"/>
        <v>馬場ソフト</v>
      </c>
      <c r="H37" s="131"/>
      <c r="I37" s="130" t="s">
        <v>1</v>
      </c>
      <c r="J37" s="191"/>
      <c r="K37" s="128" t="str">
        <f t="shared" si="22"/>
        <v>フレンズ</v>
      </c>
      <c r="L37" s="307"/>
      <c r="M37" s="21"/>
      <c r="N37" s="22" t="str">
        <f t="shared" si="14"/>
        <v>Ac3</v>
      </c>
      <c r="O37" s="22" t="str">
        <f t="shared" si="15"/>
        <v>Ac4</v>
      </c>
      <c r="Q37" s="99"/>
      <c r="R37" s="99"/>
      <c r="S37" s="165"/>
      <c r="T37" s="99"/>
      <c r="U37" s="99"/>
      <c r="V37" s="99"/>
      <c r="W37" s="99"/>
      <c r="Y37" s="153" t="str">
        <f t="shared" si="19"/>
        <v/>
      </c>
      <c r="Z37" s="153" t="str">
        <f t="shared" si="19"/>
        <v/>
      </c>
      <c r="AA37" s="161" t="str">
        <f t="shared" si="19"/>
        <v/>
      </c>
      <c r="AB37" s="153" t="str">
        <f t="shared" si="19"/>
        <v/>
      </c>
      <c r="AC37" s="153" t="str">
        <f t="shared" si="19"/>
        <v/>
      </c>
      <c r="AD37" s="153" t="str">
        <f t="shared" si="19"/>
        <v/>
      </c>
      <c r="AE37" s="153" t="str">
        <f t="shared" si="19"/>
        <v/>
      </c>
    </row>
    <row r="38" spans="1:35">
      <c r="A38" s="25"/>
      <c r="B38" s="127"/>
      <c r="C38" s="128">
        <v>3</v>
      </c>
      <c r="D38" s="129">
        <v>0.45833333333333331</v>
      </c>
      <c r="E38" s="211" t="s">
        <v>870</v>
      </c>
      <c r="F38" s="119" t="str">
        <f t="shared" si="20"/>
        <v>男子1部</v>
      </c>
      <c r="G38" s="130" t="str">
        <f t="shared" si="21"/>
        <v>沼町内会ソフト</v>
      </c>
      <c r="H38" s="131"/>
      <c r="I38" s="130" t="s">
        <v>1</v>
      </c>
      <c r="J38" s="191"/>
      <c r="K38" s="128" t="str">
        <f t="shared" si="22"/>
        <v>なるせパパーズS</v>
      </c>
      <c r="L38" s="307"/>
      <c r="M38" s="21"/>
      <c r="N38" s="22" t="str">
        <f t="shared" si="14"/>
        <v>Aa1</v>
      </c>
      <c r="O38" s="22" t="str">
        <f t="shared" si="15"/>
        <v>Aa3</v>
      </c>
      <c r="Q38" s="99"/>
      <c r="R38" s="99"/>
      <c r="S38" s="165"/>
      <c r="T38" s="99"/>
      <c r="U38" s="99"/>
      <c r="V38" s="99"/>
      <c r="W38" s="99"/>
      <c r="Y38" s="153" t="str">
        <f t="shared" si="19"/>
        <v/>
      </c>
      <c r="Z38" s="153" t="str">
        <f t="shared" si="19"/>
        <v/>
      </c>
      <c r="AA38" s="161" t="str">
        <f t="shared" si="19"/>
        <v/>
      </c>
      <c r="AB38" s="153" t="str">
        <f t="shared" si="19"/>
        <v/>
      </c>
      <c r="AC38" s="153" t="str">
        <f t="shared" si="19"/>
        <v/>
      </c>
      <c r="AD38" s="153" t="str">
        <f t="shared" si="19"/>
        <v/>
      </c>
      <c r="AE38" s="153" t="str">
        <f t="shared" si="19"/>
        <v/>
      </c>
    </row>
    <row r="39" spans="1:35" s="264" customFormat="1" ht="18.75">
      <c r="A39" s="260"/>
      <c r="B39" s="261"/>
      <c r="C39" s="241">
        <v>4</v>
      </c>
      <c r="D39" s="239">
        <v>0.52083333333333337</v>
      </c>
      <c r="E39" s="240" t="s">
        <v>864</v>
      </c>
      <c r="F39" s="287" t="str">
        <f t="shared" si="20"/>
        <v>男子2部</v>
      </c>
      <c r="G39" s="288" t="str">
        <f t="shared" si="21"/>
        <v>AM1</v>
      </c>
      <c r="H39" s="289"/>
      <c r="I39" s="288" t="s">
        <v>1</v>
      </c>
      <c r="J39" s="288"/>
      <c r="K39" s="290" t="str">
        <f t="shared" si="22"/>
        <v>フライデーズ</v>
      </c>
      <c r="L39" s="321" t="s">
        <v>914</v>
      </c>
      <c r="M39" s="262"/>
      <c r="N39" s="263" t="str">
        <f t="shared" si="14"/>
        <v>Bb1</v>
      </c>
      <c r="O39" s="263" t="str">
        <f t="shared" si="15"/>
        <v>Bb2</v>
      </c>
      <c r="P39" s="315" t="s">
        <v>908</v>
      </c>
      <c r="Q39" s="265"/>
      <c r="R39" s="265"/>
      <c r="S39" s="266"/>
      <c r="T39" s="265"/>
      <c r="U39" s="265"/>
      <c r="V39" s="265"/>
      <c r="W39" s="265"/>
      <c r="Y39" s="267" t="str">
        <f t="shared" si="19"/>
        <v/>
      </c>
      <c r="Z39" s="267" t="str">
        <f t="shared" si="19"/>
        <v/>
      </c>
      <c r="AA39" s="268" t="str">
        <f t="shared" si="19"/>
        <v/>
      </c>
      <c r="AB39" s="267" t="str">
        <f t="shared" si="19"/>
        <v/>
      </c>
      <c r="AC39" s="267" t="str">
        <f t="shared" si="19"/>
        <v/>
      </c>
      <c r="AD39" s="267" t="str">
        <f t="shared" si="19"/>
        <v/>
      </c>
      <c r="AE39" s="267" t="str">
        <f t="shared" si="19"/>
        <v/>
      </c>
    </row>
    <row r="40" spans="1:35">
      <c r="A40" s="25"/>
      <c r="B40" s="135"/>
      <c r="C40" s="128">
        <v>5</v>
      </c>
      <c r="D40" s="129">
        <v>0.58333333333333337</v>
      </c>
      <c r="E40" s="211" t="s">
        <v>859</v>
      </c>
      <c r="F40" s="119" t="str">
        <f t="shared" si="20"/>
        <v>男子1部</v>
      </c>
      <c r="G40" s="130" t="str">
        <f t="shared" si="21"/>
        <v>山崎ドリンカーズ</v>
      </c>
      <c r="H40" s="131"/>
      <c r="I40" s="130" t="s">
        <v>1</v>
      </c>
      <c r="J40" s="191"/>
      <c r="K40" s="128" t="str">
        <f t="shared" si="22"/>
        <v>オール南</v>
      </c>
      <c r="L40" s="307"/>
      <c r="M40" s="21"/>
      <c r="N40" s="22" t="str">
        <f t="shared" si="14"/>
        <v>Ab1</v>
      </c>
      <c r="O40" s="22" t="str">
        <f t="shared" si="15"/>
        <v>Ab3</v>
      </c>
      <c r="Q40" s="99"/>
      <c r="R40" s="99"/>
      <c r="S40" s="165"/>
      <c r="T40" s="99"/>
      <c r="U40" s="99"/>
      <c r="V40" s="99"/>
      <c r="W40" s="99"/>
      <c r="Y40" s="153" t="str">
        <f t="shared" si="19"/>
        <v/>
      </c>
      <c r="Z40" s="153" t="str">
        <f t="shared" si="19"/>
        <v/>
      </c>
      <c r="AA40" s="161" t="str">
        <f t="shared" si="19"/>
        <v/>
      </c>
      <c r="AB40" s="153" t="str">
        <f t="shared" si="19"/>
        <v/>
      </c>
      <c r="AC40" s="153" t="str">
        <f t="shared" si="19"/>
        <v/>
      </c>
      <c r="AD40" s="153" t="str">
        <f t="shared" si="19"/>
        <v/>
      </c>
      <c r="AE40" s="153" t="str">
        <f t="shared" si="19"/>
        <v/>
      </c>
    </row>
    <row r="41" spans="1:35" ht="16.5">
      <c r="A41" s="25"/>
      <c r="B41" s="355" t="s">
        <v>264</v>
      </c>
      <c r="C41" s="356"/>
      <c r="D41" s="356"/>
      <c r="E41" s="356"/>
      <c r="F41" s="356"/>
      <c r="G41" s="124"/>
      <c r="H41" s="125"/>
      <c r="I41" s="125"/>
      <c r="J41" s="125"/>
      <c r="K41" s="124"/>
      <c r="L41" s="306"/>
      <c r="M41" s="21"/>
      <c r="N41" s="22" t="str">
        <f t="shared" si="14"/>
        <v/>
      </c>
      <c r="O41" s="22" t="str">
        <f t="shared" si="15"/>
        <v/>
      </c>
      <c r="Q41" s="166"/>
      <c r="R41" s="99"/>
      <c r="Y41" s="153" t="str">
        <f t="shared" si="19"/>
        <v/>
      </c>
      <c r="Z41" s="153" t="str">
        <f t="shared" si="19"/>
        <v/>
      </c>
      <c r="AA41" s="161" t="str">
        <f t="shared" si="19"/>
        <v/>
      </c>
      <c r="AB41" s="153" t="str">
        <f t="shared" si="19"/>
        <v/>
      </c>
      <c r="AC41" s="153" t="str">
        <f t="shared" si="19"/>
        <v/>
      </c>
      <c r="AD41" s="153" t="str">
        <f t="shared" si="19"/>
        <v/>
      </c>
      <c r="AE41" s="153" t="str">
        <f t="shared" si="19"/>
        <v/>
      </c>
    </row>
    <row r="42" spans="1:35">
      <c r="A42" s="25"/>
      <c r="B42" s="127"/>
      <c r="C42" s="128">
        <v>1</v>
      </c>
      <c r="D42" s="129">
        <v>0.33333333333333331</v>
      </c>
      <c r="E42" s="211" t="s">
        <v>275</v>
      </c>
      <c r="F42" s="119" t="str">
        <f t="shared" ref="F42:F46" si="23">IF(E42="","",VLOOKUP(N42,TEAM_MST,3,FALSE))</f>
        <v>男子2部</v>
      </c>
      <c r="G42" s="130" t="str">
        <f t="shared" ref="G42:G46" si="24">IF(E42="","",VLOOKUP(N42,TEAM_MST,2,FALSE))</f>
        <v>メイプルズ</v>
      </c>
      <c r="H42" s="192"/>
      <c r="I42" s="130" t="s">
        <v>1</v>
      </c>
      <c r="J42" s="130"/>
      <c r="K42" s="128" t="str">
        <f t="shared" ref="K42:K46" si="25">IF(E42="","",VLOOKUP(O42,TEAM_MST,2,FALSE))</f>
        <v>南つくし野ソフト</v>
      </c>
      <c r="L42" s="307"/>
      <c r="M42" s="21"/>
      <c r="N42" s="22" t="str">
        <f t="shared" si="14"/>
        <v>Ba1</v>
      </c>
      <c r="O42" s="22" t="str">
        <f t="shared" si="15"/>
        <v>Ba2</v>
      </c>
      <c r="Q42" s="99"/>
      <c r="R42" s="99"/>
      <c r="S42" s="165"/>
      <c r="T42" s="99"/>
      <c r="U42" s="99"/>
      <c r="V42" s="99"/>
      <c r="W42" s="99"/>
      <c r="Y42" s="153" t="str">
        <f t="shared" si="19"/>
        <v/>
      </c>
      <c r="Z42" s="153" t="str">
        <f t="shared" si="19"/>
        <v/>
      </c>
      <c r="AA42" s="161" t="str">
        <f t="shared" si="19"/>
        <v/>
      </c>
      <c r="AB42" s="153" t="str">
        <f t="shared" si="19"/>
        <v/>
      </c>
      <c r="AC42" s="153" t="str">
        <f t="shared" si="19"/>
        <v/>
      </c>
      <c r="AD42" s="153" t="str">
        <f t="shared" si="19"/>
        <v/>
      </c>
      <c r="AE42" s="153" t="str">
        <f t="shared" si="19"/>
        <v/>
      </c>
    </row>
    <row r="43" spans="1:35">
      <c r="A43" s="25"/>
      <c r="B43" s="127"/>
      <c r="C43" s="128">
        <v>2</v>
      </c>
      <c r="D43" s="129">
        <v>0.39583333333333331</v>
      </c>
      <c r="E43" s="286" t="s">
        <v>871</v>
      </c>
      <c r="F43" s="119" t="str">
        <f t="shared" si="23"/>
        <v>男子1部</v>
      </c>
      <c r="G43" s="130" t="str">
        <f t="shared" si="24"/>
        <v>森野ドリマーズ</v>
      </c>
      <c r="H43" s="131"/>
      <c r="I43" s="130" t="s">
        <v>1</v>
      </c>
      <c r="J43" s="191"/>
      <c r="K43" s="128" t="str">
        <f t="shared" si="25"/>
        <v>なるせパパーズ</v>
      </c>
      <c r="L43" s="362" t="s">
        <v>926</v>
      </c>
      <c r="M43" s="21"/>
      <c r="N43" s="22" t="str">
        <f t="shared" si="14"/>
        <v>Ab2</v>
      </c>
      <c r="O43" s="22" t="str">
        <f t="shared" si="15"/>
        <v>Ab4</v>
      </c>
      <c r="P43" s="123" t="s">
        <v>908</v>
      </c>
      <c r="Q43" s="99"/>
      <c r="R43" s="99"/>
      <c r="S43" s="165"/>
      <c r="T43" s="99"/>
      <c r="U43" s="99"/>
      <c r="V43" s="99"/>
      <c r="W43" s="99"/>
      <c r="Y43" s="153" t="str">
        <f t="shared" si="19"/>
        <v/>
      </c>
      <c r="Z43" s="153" t="str">
        <f t="shared" si="19"/>
        <v/>
      </c>
      <c r="AA43" s="161" t="str">
        <f t="shared" si="19"/>
        <v/>
      </c>
      <c r="AB43" s="153" t="str">
        <f t="shared" si="19"/>
        <v/>
      </c>
      <c r="AC43" s="153" t="str">
        <f t="shared" si="19"/>
        <v/>
      </c>
      <c r="AD43" s="153" t="str">
        <f t="shared" si="19"/>
        <v/>
      </c>
      <c r="AE43" s="153" t="str">
        <f t="shared" si="19"/>
        <v/>
      </c>
    </row>
    <row r="44" spans="1:35" ht="18.75">
      <c r="A44" s="25"/>
      <c r="B44" s="127"/>
      <c r="C44" s="128">
        <v>3</v>
      </c>
      <c r="D44" s="129">
        <v>0.45833333333333331</v>
      </c>
      <c r="E44" s="240" t="s">
        <v>872</v>
      </c>
      <c r="F44" s="280" t="str">
        <f t="shared" si="23"/>
        <v>男子1部</v>
      </c>
      <c r="G44" s="281" t="str">
        <f t="shared" si="24"/>
        <v>ドリンカーズL</v>
      </c>
      <c r="H44" s="284"/>
      <c r="I44" s="281" t="s">
        <v>1</v>
      </c>
      <c r="J44" s="285"/>
      <c r="K44" s="283" t="str">
        <f t="shared" si="25"/>
        <v>サザンストリーム</v>
      </c>
      <c r="L44" s="310" t="s">
        <v>905</v>
      </c>
      <c r="M44" s="21"/>
      <c r="N44" s="22" t="str">
        <f t="shared" si="14"/>
        <v>Aa2</v>
      </c>
      <c r="O44" s="22" t="str">
        <f t="shared" si="15"/>
        <v>Aa4</v>
      </c>
      <c r="Q44" s="99"/>
      <c r="R44" s="99"/>
      <c r="S44" s="165"/>
      <c r="T44" s="99"/>
      <c r="U44" s="99"/>
      <c r="V44" s="99"/>
      <c r="W44" s="99"/>
      <c r="Y44" s="153" t="str">
        <f t="shared" si="19"/>
        <v/>
      </c>
      <c r="Z44" s="153" t="str">
        <f t="shared" si="19"/>
        <v/>
      </c>
      <c r="AA44" s="161" t="str">
        <f t="shared" si="19"/>
        <v/>
      </c>
      <c r="AB44" s="153" t="str">
        <f t="shared" si="19"/>
        <v/>
      </c>
      <c r="AC44" s="153" t="str">
        <f t="shared" si="19"/>
        <v/>
      </c>
      <c r="AD44" s="153" t="str">
        <f t="shared" si="19"/>
        <v/>
      </c>
      <c r="AE44" s="153" t="str">
        <f t="shared" si="19"/>
        <v/>
      </c>
    </row>
    <row r="45" spans="1:35" ht="18.75">
      <c r="A45" s="25"/>
      <c r="B45" s="127"/>
      <c r="C45" s="128">
        <v>4</v>
      </c>
      <c r="D45" s="129">
        <v>0.52083333333333337</v>
      </c>
      <c r="E45" s="211" t="s">
        <v>860</v>
      </c>
      <c r="F45" s="322" t="str">
        <f t="shared" si="23"/>
        <v>男子2部</v>
      </c>
      <c r="G45" s="323" t="str">
        <f t="shared" si="24"/>
        <v>まろや</v>
      </c>
      <c r="H45" s="324"/>
      <c r="I45" s="323" t="s">
        <v>1</v>
      </c>
      <c r="J45" s="323"/>
      <c r="K45" s="325" t="str">
        <f t="shared" si="25"/>
        <v>ゼルコバ</v>
      </c>
      <c r="L45" s="363" t="s">
        <v>927</v>
      </c>
      <c r="M45" s="21"/>
      <c r="N45" s="22" t="str">
        <f t="shared" si="14"/>
        <v>Ba3</v>
      </c>
      <c r="O45" s="22" t="str">
        <f t="shared" si="15"/>
        <v>Ba4</v>
      </c>
      <c r="P45" s="123" t="s">
        <v>909</v>
      </c>
      <c r="Q45" s="99"/>
      <c r="R45" s="99"/>
      <c r="S45" s="165"/>
      <c r="T45" s="99"/>
      <c r="U45" s="99"/>
      <c r="V45" s="99"/>
      <c r="W45" s="99"/>
      <c r="Y45" s="153" t="str">
        <f t="shared" si="19"/>
        <v/>
      </c>
      <c r="Z45" s="153" t="str">
        <f t="shared" si="19"/>
        <v/>
      </c>
      <c r="AA45" s="161" t="str">
        <f t="shared" si="19"/>
        <v/>
      </c>
      <c r="AB45" s="153" t="str">
        <f t="shared" si="19"/>
        <v/>
      </c>
      <c r="AC45" s="153" t="str">
        <f t="shared" si="19"/>
        <v/>
      </c>
      <c r="AD45" s="153" t="str">
        <f t="shared" si="19"/>
        <v/>
      </c>
      <c r="AE45" s="153" t="str">
        <f t="shared" si="19"/>
        <v/>
      </c>
    </row>
    <row r="46" spans="1:35">
      <c r="A46" s="25"/>
      <c r="B46" s="135"/>
      <c r="C46" s="248">
        <v>5</v>
      </c>
      <c r="D46" s="249">
        <v>0.58333333333333337</v>
      </c>
      <c r="E46" s="243" t="s">
        <v>868</v>
      </c>
      <c r="F46" s="244" t="str">
        <f t="shared" si="23"/>
        <v>実年1部</v>
      </c>
      <c r="G46" s="245" t="str">
        <f t="shared" si="24"/>
        <v>サザンストリームフォーエバー</v>
      </c>
      <c r="H46" s="246"/>
      <c r="I46" s="245" t="s">
        <v>1</v>
      </c>
      <c r="J46" s="247"/>
      <c r="K46" s="248" t="str">
        <f t="shared" si="25"/>
        <v>町田メイツJ</v>
      </c>
      <c r="L46" s="311" t="s">
        <v>857</v>
      </c>
      <c r="M46" s="21"/>
      <c r="N46" s="22" t="str">
        <f t="shared" si="14"/>
        <v>Jb1</v>
      </c>
      <c r="O46" s="22" t="str">
        <f t="shared" si="15"/>
        <v>Jb2</v>
      </c>
      <c r="Q46" s="99"/>
      <c r="R46" s="99"/>
      <c r="S46" s="165"/>
      <c r="T46" s="99"/>
      <c r="U46" s="99"/>
      <c r="V46" s="99"/>
      <c r="W46" s="99"/>
      <c r="Y46" s="153" t="str">
        <f t="shared" si="19"/>
        <v/>
      </c>
      <c r="Z46" s="153" t="str">
        <f t="shared" si="19"/>
        <v/>
      </c>
      <c r="AA46" s="161" t="str">
        <f t="shared" si="19"/>
        <v/>
      </c>
      <c r="AB46" s="153" t="str">
        <f t="shared" si="19"/>
        <v/>
      </c>
      <c r="AC46" s="153" t="str">
        <f t="shared" si="19"/>
        <v/>
      </c>
      <c r="AD46" s="153" t="str">
        <f t="shared" si="19"/>
        <v/>
      </c>
      <c r="AE46" s="153" t="str">
        <f t="shared" si="19"/>
        <v/>
      </c>
    </row>
    <row r="47" spans="1:35" s="26" customFormat="1">
      <c r="A47" s="101"/>
      <c r="B47" s="102"/>
      <c r="C47" s="103"/>
      <c r="D47" s="104"/>
      <c r="E47" s="104"/>
      <c r="F47" s="104"/>
      <c r="G47" s="104"/>
      <c r="H47" s="104"/>
      <c r="I47" s="104"/>
      <c r="J47" s="104"/>
      <c r="K47" s="104"/>
      <c r="L47" s="104"/>
      <c r="N47" s="106" t="str">
        <f>IF(E47="","",LEFT(E47,3))</f>
        <v/>
      </c>
      <c r="O47" s="106" t="str">
        <f>IF(E47="","",LEFT(E47,2)&amp;MID(E47,4,1))</f>
        <v/>
      </c>
      <c r="P47" s="168"/>
      <c r="Q47" s="168"/>
      <c r="R47" s="168"/>
      <c r="S47" s="168"/>
      <c r="T47" s="168"/>
      <c r="U47" s="168"/>
      <c r="V47" s="168"/>
      <c r="W47" s="168"/>
      <c r="X47" s="168"/>
      <c r="Y47" s="169" t="str">
        <f t="shared" si="19"/>
        <v/>
      </c>
      <c r="Z47" s="169" t="str">
        <f t="shared" si="19"/>
        <v/>
      </c>
      <c r="AA47" s="170" t="str">
        <f t="shared" si="19"/>
        <v/>
      </c>
      <c r="AB47" s="169" t="str">
        <f t="shared" si="19"/>
        <v/>
      </c>
      <c r="AC47" s="169" t="str">
        <f t="shared" si="19"/>
        <v/>
      </c>
      <c r="AD47" s="169" t="str">
        <f t="shared" si="19"/>
        <v/>
      </c>
      <c r="AE47" s="153" t="str">
        <f t="shared" si="19"/>
        <v/>
      </c>
      <c r="AH47" s="168"/>
      <c r="AI47" s="168"/>
    </row>
    <row r="48" spans="1:35" ht="19.5">
      <c r="A48" s="6" t="s">
        <v>902</v>
      </c>
      <c r="B48" s="77"/>
      <c r="C48" s="78"/>
      <c r="D48" s="78"/>
      <c r="E48" s="209"/>
      <c r="F48" s="78"/>
      <c r="G48" s="121"/>
      <c r="H48" s="78"/>
      <c r="I48" s="78"/>
      <c r="J48" s="78"/>
      <c r="K48" s="121"/>
      <c r="L48" s="79"/>
      <c r="M48" s="21"/>
      <c r="N48" s="22" t="str">
        <f>IF(E48="","",LEFT(E48,3))</f>
        <v/>
      </c>
      <c r="O48" s="22" t="str">
        <f>IF(E48="","",LEFT(E48,2)&amp;MID(E48,4,1))</f>
        <v/>
      </c>
      <c r="Y48" s="153" t="str">
        <f t="shared" si="19"/>
        <v/>
      </c>
      <c r="Z48" s="153" t="str">
        <f t="shared" si="19"/>
        <v/>
      </c>
      <c r="AA48" s="161" t="str">
        <f t="shared" si="19"/>
        <v/>
      </c>
      <c r="AB48" s="153" t="str">
        <f t="shared" si="19"/>
        <v/>
      </c>
      <c r="AC48" s="153" t="str">
        <f t="shared" si="19"/>
        <v/>
      </c>
      <c r="AD48" s="153" t="str">
        <f t="shared" si="19"/>
        <v/>
      </c>
      <c r="AE48" s="153" t="str">
        <f t="shared" si="19"/>
        <v/>
      </c>
    </row>
    <row r="49" spans="1:31">
      <c r="A49" s="25"/>
      <c r="B49" s="357" t="s">
        <v>7</v>
      </c>
      <c r="C49" s="358"/>
      <c r="D49" s="80" t="s">
        <v>6</v>
      </c>
      <c r="E49" s="210" t="s">
        <v>5</v>
      </c>
      <c r="F49" s="107" t="s">
        <v>4</v>
      </c>
      <c r="G49" s="107" t="s">
        <v>3</v>
      </c>
      <c r="H49" s="108"/>
      <c r="I49" s="109" t="s">
        <v>1</v>
      </c>
      <c r="J49" s="107"/>
      <c r="K49" s="107" t="s">
        <v>2</v>
      </c>
      <c r="L49" s="305" t="s">
        <v>904</v>
      </c>
      <c r="M49" s="21"/>
      <c r="N49" s="22" t="str">
        <f t="shared" ref="N49:N67" si="26">IF(E49="","",LEFT(E49,3))</f>
        <v>Gno</v>
      </c>
      <c r="O49" s="22" t="str">
        <f t="shared" ref="O49:O67" si="27">IF(E49="","",LEFT(E49,2)&amp;MID(E49,4,1))</f>
        <v>Gn</v>
      </c>
      <c r="R49" s="123"/>
      <c r="Y49" s="153" t="str">
        <f t="shared" si="19"/>
        <v/>
      </c>
      <c r="Z49" s="153" t="str">
        <f t="shared" si="19"/>
        <v/>
      </c>
      <c r="AA49" s="161" t="str">
        <f t="shared" si="19"/>
        <v/>
      </c>
      <c r="AB49" s="153" t="str">
        <f t="shared" si="19"/>
        <v/>
      </c>
      <c r="AC49" s="153" t="str">
        <f t="shared" si="19"/>
        <v/>
      </c>
      <c r="AD49" s="153" t="str">
        <f t="shared" si="19"/>
        <v/>
      </c>
      <c r="AE49" s="153" t="str">
        <f t="shared" si="19"/>
        <v/>
      </c>
    </row>
    <row r="50" spans="1:31" ht="16.5">
      <c r="A50" s="25"/>
      <c r="B50" s="355" t="s">
        <v>168</v>
      </c>
      <c r="C50" s="356"/>
      <c r="D50" s="356"/>
      <c r="E50" s="356"/>
      <c r="F50" s="356"/>
      <c r="G50" s="124"/>
      <c r="H50" s="125"/>
      <c r="I50" s="125"/>
      <c r="J50" s="125"/>
      <c r="K50" s="124"/>
      <c r="L50" s="306"/>
      <c r="M50" s="21"/>
      <c r="N50" s="22" t="str">
        <f t="shared" si="26"/>
        <v/>
      </c>
      <c r="O50" s="22" t="str">
        <f t="shared" si="27"/>
        <v/>
      </c>
      <c r="Q50" s="166"/>
      <c r="R50" s="123"/>
      <c r="Y50" s="153" t="str">
        <f t="shared" ref="Y50:AE65" si="28">IF(Q50=0,"",VLOOKUP(Q50,UMP_MST,3,FALSE))</f>
        <v/>
      </c>
      <c r="Z50" s="153" t="str">
        <f t="shared" si="28"/>
        <v/>
      </c>
      <c r="AA50" s="161" t="str">
        <f t="shared" si="28"/>
        <v/>
      </c>
      <c r="AB50" s="153" t="str">
        <f t="shared" si="28"/>
        <v/>
      </c>
      <c r="AC50" s="153" t="str">
        <f t="shared" si="28"/>
        <v/>
      </c>
      <c r="AD50" s="153" t="str">
        <f t="shared" si="28"/>
        <v/>
      </c>
      <c r="AE50" s="153" t="str">
        <f t="shared" si="28"/>
        <v/>
      </c>
    </row>
    <row r="51" spans="1:31">
      <c r="A51" s="25"/>
      <c r="B51" s="127"/>
      <c r="C51" s="128">
        <v>1</v>
      </c>
      <c r="D51" s="129">
        <v>0.33333333333333331</v>
      </c>
      <c r="E51" s="211" t="s">
        <v>889</v>
      </c>
      <c r="F51" s="119" t="str">
        <f t="shared" ref="F51:F55" si="29">IF(E51="","",VLOOKUP(N51,TEAM_MST,3,FALSE))</f>
        <v>キング</v>
      </c>
      <c r="G51" s="130" t="str">
        <f t="shared" ref="G51:G55" si="30">IF(E51="","",VLOOKUP(N51,TEAM_MST,2,FALSE))</f>
        <v>山崎エイトロマンス</v>
      </c>
      <c r="H51" s="192"/>
      <c r="I51" s="130" t="s">
        <v>1</v>
      </c>
      <c r="J51" s="130"/>
      <c r="K51" s="128" t="str">
        <f t="shared" ref="K51:K55" si="31">IF(E51="","",VLOOKUP(O51,TEAM_MST,2,FALSE))</f>
        <v>サンダース</v>
      </c>
      <c r="L51" s="307"/>
      <c r="M51" s="21"/>
      <c r="N51" s="22" t="str">
        <f t="shared" si="26"/>
        <v>Kb1</v>
      </c>
      <c r="O51" s="22" t="str">
        <f t="shared" si="27"/>
        <v>Kb4</v>
      </c>
      <c r="Q51" s="99"/>
      <c r="R51" s="99"/>
      <c r="S51" s="165"/>
      <c r="T51" s="99"/>
      <c r="U51" s="99"/>
      <c r="V51" s="99"/>
      <c r="W51" s="99"/>
      <c r="Y51" s="153" t="str">
        <f t="shared" si="28"/>
        <v/>
      </c>
      <c r="Z51" s="153" t="str">
        <f t="shared" si="28"/>
        <v/>
      </c>
      <c r="AA51" s="161" t="str">
        <f t="shared" si="28"/>
        <v/>
      </c>
      <c r="AB51" s="153" t="str">
        <f t="shared" si="28"/>
        <v/>
      </c>
      <c r="AC51" s="153" t="str">
        <f t="shared" si="28"/>
        <v/>
      </c>
      <c r="AD51" s="153" t="str">
        <f t="shared" si="28"/>
        <v/>
      </c>
      <c r="AE51" s="153" t="str">
        <f t="shared" si="28"/>
        <v/>
      </c>
    </row>
    <row r="52" spans="1:31" s="298" customFormat="1" ht="18.75">
      <c r="A52" s="292"/>
      <c r="B52" s="293"/>
      <c r="C52" s="294">
        <v>2</v>
      </c>
      <c r="D52" s="295">
        <v>0.39583333333333331</v>
      </c>
      <c r="E52" s="286" t="s">
        <v>892</v>
      </c>
      <c r="F52" s="287" t="str">
        <f t="shared" si="29"/>
        <v>男子2部</v>
      </c>
      <c r="G52" s="288" t="str">
        <f t="shared" si="30"/>
        <v>AM1</v>
      </c>
      <c r="H52" s="303"/>
      <c r="I52" s="288" t="s">
        <v>1</v>
      </c>
      <c r="J52" s="304"/>
      <c r="K52" s="290" t="str">
        <f t="shared" si="31"/>
        <v>忠生自然ソフト</v>
      </c>
      <c r="L52" s="308" t="s">
        <v>890</v>
      </c>
      <c r="M52" s="296"/>
      <c r="N52" s="297" t="str">
        <f t="shared" si="26"/>
        <v>Bb1</v>
      </c>
      <c r="O52" s="297" t="str">
        <f t="shared" si="27"/>
        <v>Bb3</v>
      </c>
      <c r="P52" s="316"/>
      <c r="Q52" s="299"/>
      <c r="R52" s="299"/>
      <c r="S52" s="300"/>
      <c r="T52" s="299"/>
      <c r="U52" s="299"/>
      <c r="V52" s="299"/>
      <c r="W52" s="299"/>
      <c r="Y52" s="301" t="str">
        <f t="shared" si="28"/>
        <v/>
      </c>
      <c r="Z52" s="301" t="str">
        <f t="shared" si="28"/>
        <v/>
      </c>
      <c r="AA52" s="302" t="str">
        <f t="shared" si="28"/>
        <v/>
      </c>
      <c r="AB52" s="301" t="str">
        <f t="shared" si="28"/>
        <v/>
      </c>
      <c r="AC52" s="301" t="str">
        <f t="shared" si="28"/>
        <v/>
      </c>
      <c r="AD52" s="301" t="str">
        <f t="shared" si="28"/>
        <v/>
      </c>
      <c r="AE52" s="301" t="str">
        <f t="shared" si="28"/>
        <v/>
      </c>
    </row>
    <row r="53" spans="1:31">
      <c r="A53" s="25"/>
      <c r="B53" s="127"/>
      <c r="C53" s="128">
        <v>3</v>
      </c>
      <c r="D53" s="129">
        <v>0.45833333333333331</v>
      </c>
      <c r="E53" s="211" t="s">
        <v>782</v>
      </c>
      <c r="F53" s="119" t="str">
        <f t="shared" si="29"/>
        <v>クイーン</v>
      </c>
      <c r="G53" s="130" t="str">
        <f t="shared" si="30"/>
        <v>ファンキーロッキー</v>
      </c>
      <c r="H53" s="192"/>
      <c r="I53" s="130" t="s">
        <v>1</v>
      </c>
      <c r="J53" s="130"/>
      <c r="K53" s="128" t="str">
        <f t="shared" si="31"/>
        <v>レッドフォックス</v>
      </c>
      <c r="L53" s="307"/>
      <c r="M53" s="21"/>
      <c r="N53" s="22" t="str">
        <f t="shared" si="26"/>
        <v>Qa1</v>
      </c>
      <c r="O53" s="22" t="str">
        <f t="shared" si="27"/>
        <v>Qa4</v>
      </c>
      <c r="Q53" s="99"/>
      <c r="R53" s="99"/>
      <c r="S53" s="165"/>
      <c r="T53" s="99"/>
      <c r="U53" s="99"/>
      <c r="V53" s="99"/>
      <c r="W53" s="99"/>
      <c r="Y53" s="153" t="str">
        <f t="shared" si="28"/>
        <v/>
      </c>
      <c r="Z53" s="153" t="str">
        <f t="shared" si="28"/>
        <v/>
      </c>
      <c r="AA53" s="161" t="str">
        <f t="shared" si="28"/>
        <v/>
      </c>
      <c r="AB53" s="153" t="str">
        <f t="shared" si="28"/>
        <v/>
      </c>
      <c r="AC53" s="153" t="str">
        <f t="shared" si="28"/>
        <v/>
      </c>
      <c r="AD53" s="153" t="str">
        <f t="shared" si="28"/>
        <v/>
      </c>
      <c r="AE53" s="153" t="str">
        <f t="shared" si="28"/>
        <v/>
      </c>
    </row>
    <row r="54" spans="1:31">
      <c r="A54" s="25"/>
      <c r="B54" s="127"/>
      <c r="C54" s="128">
        <v>4</v>
      </c>
      <c r="D54" s="129">
        <v>0.52083333333333337</v>
      </c>
      <c r="E54" s="212" t="s">
        <v>783</v>
      </c>
      <c r="F54" s="119" t="str">
        <f t="shared" si="29"/>
        <v>クイーン</v>
      </c>
      <c r="G54" s="130" t="str">
        <f t="shared" si="30"/>
        <v>櫻組</v>
      </c>
      <c r="H54" s="192"/>
      <c r="I54" s="130" t="s">
        <v>1</v>
      </c>
      <c r="J54" s="130"/>
      <c r="K54" s="128" t="str">
        <f t="shared" si="31"/>
        <v>旭町グリーンフレンズ</v>
      </c>
      <c r="L54" s="307"/>
      <c r="M54" s="21"/>
      <c r="N54" s="22" t="str">
        <f t="shared" si="26"/>
        <v>Qa2</v>
      </c>
      <c r="O54" s="22" t="str">
        <f t="shared" si="27"/>
        <v>Qa3</v>
      </c>
      <c r="Q54" s="99"/>
      <c r="R54" s="99"/>
      <c r="S54" s="165"/>
      <c r="T54" s="99"/>
      <c r="U54" s="99"/>
      <c r="V54" s="99"/>
      <c r="W54" s="99"/>
      <c r="Y54" s="153" t="str">
        <f t="shared" si="28"/>
        <v/>
      </c>
      <c r="Z54" s="153" t="str">
        <f t="shared" si="28"/>
        <v/>
      </c>
      <c r="AA54" s="161" t="str">
        <f t="shared" si="28"/>
        <v/>
      </c>
      <c r="AB54" s="153" t="str">
        <f t="shared" si="28"/>
        <v/>
      </c>
      <c r="AC54" s="153" t="str">
        <f t="shared" si="28"/>
        <v/>
      </c>
      <c r="AD54" s="153" t="str">
        <f t="shared" si="28"/>
        <v/>
      </c>
      <c r="AE54" s="153" t="str">
        <f t="shared" si="28"/>
        <v/>
      </c>
    </row>
    <row r="55" spans="1:31">
      <c r="A55" s="25"/>
      <c r="B55" s="127"/>
      <c r="C55" s="128">
        <v>5</v>
      </c>
      <c r="D55" s="129">
        <v>0.58333333333333337</v>
      </c>
      <c r="E55" s="212" t="s">
        <v>784</v>
      </c>
      <c r="F55" s="119" t="str">
        <f t="shared" si="29"/>
        <v>女子1部</v>
      </c>
      <c r="G55" s="130" t="str">
        <f t="shared" si="30"/>
        <v>レディファイターズ</v>
      </c>
      <c r="H55" s="192"/>
      <c r="I55" s="130" t="s">
        <v>1</v>
      </c>
      <c r="J55" s="130"/>
      <c r="K55" s="128" t="str">
        <f t="shared" si="31"/>
        <v>ワンダフルマザーズ</v>
      </c>
      <c r="L55" s="307"/>
      <c r="M55" s="21"/>
      <c r="N55" s="22" t="str">
        <f t="shared" si="26"/>
        <v>La2</v>
      </c>
      <c r="O55" s="22" t="str">
        <f t="shared" si="27"/>
        <v>La3</v>
      </c>
      <c r="Q55" s="99"/>
      <c r="R55" s="99"/>
      <c r="S55" s="165"/>
      <c r="T55" s="99"/>
      <c r="U55" s="99"/>
      <c r="V55" s="99"/>
      <c r="W55" s="99"/>
      <c r="Y55" s="153" t="str">
        <f t="shared" si="28"/>
        <v/>
      </c>
      <c r="Z55" s="153" t="str">
        <f t="shared" si="28"/>
        <v/>
      </c>
      <c r="AA55" s="161" t="str">
        <f t="shared" si="28"/>
        <v/>
      </c>
      <c r="AB55" s="153" t="str">
        <f t="shared" si="28"/>
        <v/>
      </c>
      <c r="AC55" s="153" t="str">
        <f t="shared" si="28"/>
        <v/>
      </c>
      <c r="AD55" s="153" t="str">
        <f t="shared" si="28"/>
        <v/>
      </c>
      <c r="AE55" s="153" t="str">
        <f t="shared" si="28"/>
        <v/>
      </c>
    </row>
    <row r="56" spans="1:31" ht="16.5">
      <c r="A56" s="25"/>
      <c r="B56" s="355" t="s">
        <v>265</v>
      </c>
      <c r="C56" s="356"/>
      <c r="D56" s="356"/>
      <c r="E56" s="356"/>
      <c r="F56" s="356"/>
      <c r="G56" s="124"/>
      <c r="H56" s="125"/>
      <c r="I56" s="125"/>
      <c r="J56" s="125"/>
      <c r="K56" s="124"/>
      <c r="L56" s="306"/>
      <c r="M56" s="21"/>
      <c r="N56" s="22" t="str">
        <f t="shared" si="26"/>
        <v/>
      </c>
      <c r="O56" s="22" t="str">
        <f t="shared" si="27"/>
        <v/>
      </c>
      <c r="Q56" s="166"/>
      <c r="R56" s="123"/>
      <c r="Y56" s="153" t="str">
        <f t="shared" si="28"/>
        <v/>
      </c>
      <c r="Z56" s="153" t="str">
        <f t="shared" si="28"/>
        <v/>
      </c>
      <c r="AA56" s="161" t="str">
        <f t="shared" si="28"/>
        <v/>
      </c>
      <c r="AB56" s="153" t="str">
        <f t="shared" si="28"/>
        <v/>
      </c>
      <c r="AC56" s="153" t="str">
        <f t="shared" si="28"/>
        <v/>
      </c>
      <c r="AD56" s="153" t="str">
        <f t="shared" si="28"/>
        <v/>
      </c>
      <c r="AE56" s="153" t="str">
        <f t="shared" si="28"/>
        <v/>
      </c>
    </row>
    <row r="57" spans="1:31">
      <c r="A57" s="25"/>
      <c r="B57" s="127"/>
      <c r="C57" s="128">
        <v>1</v>
      </c>
      <c r="D57" s="129">
        <v>0.33333333333333331</v>
      </c>
      <c r="E57" s="211" t="s">
        <v>874</v>
      </c>
      <c r="F57" s="119" t="str">
        <f t="shared" ref="F57:F61" si="32">IF(E57="","",VLOOKUP(N57,TEAM_MST,3,FALSE))</f>
        <v>男子1部</v>
      </c>
      <c r="G57" s="130" t="str">
        <f t="shared" ref="G57:G61" si="33">IF(E57="","",VLOOKUP(N57,TEAM_MST,2,FALSE))</f>
        <v>山崎ドリンカーズ</v>
      </c>
      <c r="H57" s="192"/>
      <c r="I57" s="130" t="s">
        <v>1</v>
      </c>
      <c r="J57" s="130"/>
      <c r="K57" s="128" t="str">
        <f t="shared" ref="K57:K61" si="34">IF(E57="","",VLOOKUP(O57,TEAM_MST,2,FALSE))</f>
        <v>なるせパパーズ</v>
      </c>
      <c r="L57" s="307"/>
      <c r="M57" s="21"/>
      <c r="N57" s="22" t="str">
        <f t="shared" si="26"/>
        <v>Ab1</v>
      </c>
      <c r="O57" s="22" t="str">
        <f t="shared" si="27"/>
        <v>Ab4</v>
      </c>
      <c r="Q57" s="99"/>
      <c r="R57" s="99"/>
      <c r="S57" s="165"/>
      <c r="T57" s="99"/>
      <c r="U57" s="99"/>
      <c r="V57" s="99"/>
      <c r="W57" s="99"/>
      <c r="Y57" s="153" t="str">
        <f t="shared" si="28"/>
        <v/>
      </c>
      <c r="Z57" s="153" t="str">
        <f t="shared" si="28"/>
        <v/>
      </c>
      <c r="AA57" s="161" t="str">
        <f t="shared" si="28"/>
        <v/>
      </c>
      <c r="AB57" s="153" t="str">
        <f t="shared" si="28"/>
        <v/>
      </c>
      <c r="AC57" s="153" t="str">
        <f t="shared" si="28"/>
        <v/>
      </c>
      <c r="AD57" s="153" t="str">
        <f t="shared" si="28"/>
        <v/>
      </c>
      <c r="AE57" s="153" t="str">
        <f t="shared" si="28"/>
        <v/>
      </c>
    </row>
    <row r="58" spans="1:31">
      <c r="A58" s="25"/>
      <c r="B58" s="127"/>
      <c r="C58" s="128">
        <v>2</v>
      </c>
      <c r="D58" s="129">
        <v>0.39583333333333331</v>
      </c>
      <c r="E58" s="211" t="s">
        <v>875</v>
      </c>
      <c r="F58" s="119" t="str">
        <f t="shared" si="32"/>
        <v>男子1部</v>
      </c>
      <c r="G58" s="130" t="str">
        <f t="shared" si="33"/>
        <v>森野ドリマーズ</v>
      </c>
      <c r="H58" s="131"/>
      <c r="I58" s="130" t="s">
        <v>1</v>
      </c>
      <c r="J58" s="191"/>
      <c r="K58" s="128" t="str">
        <f t="shared" si="34"/>
        <v>オール南</v>
      </c>
      <c r="L58" s="307"/>
      <c r="M58" s="21"/>
      <c r="N58" s="22" t="str">
        <f t="shared" si="26"/>
        <v>Ab2</v>
      </c>
      <c r="O58" s="22" t="str">
        <f t="shared" si="27"/>
        <v>Ab3</v>
      </c>
      <c r="Q58" s="99"/>
      <c r="R58" s="99"/>
      <c r="S58" s="165"/>
      <c r="T58" s="99"/>
      <c r="U58" s="99"/>
      <c r="V58" s="99"/>
      <c r="W58" s="99"/>
      <c r="Y58" s="153" t="str">
        <f t="shared" si="28"/>
        <v/>
      </c>
      <c r="Z58" s="153" t="str">
        <f t="shared" si="28"/>
        <v/>
      </c>
      <c r="AA58" s="161" t="str">
        <f t="shared" si="28"/>
        <v/>
      </c>
      <c r="AB58" s="153" t="str">
        <f t="shared" si="28"/>
        <v/>
      </c>
      <c r="AC58" s="153" t="str">
        <f t="shared" si="28"/>
        <v/>
      </c>
      <c r="AD58" s="153" t="str">
        <f t="shared" si="28"/>
        <v/>
      </c>
      <c r="AE58" s="153" t="str">
        <f t="shared" si="28"/>
        <v/>
      </c>
    </row>
    <row r="59" spans="1:31" ht="18.75">
      <c r="A59" s="25"/>
      <c r="B59" s="127"/>
      <c r="C59" s="128">
        <v>3</v>
      </c>
      <c r="D59" s="129">
        <v>0.45833333333333331</v>
      </c>
      <c r="E59" s="240" t="s">
        <v>878</v>
      </c>
      <c r="F59" s="119" t="str">
        <f t="shared" si="32"/>
        <v>男子1部</v>
      </c>
      <c r="G59" s="130" t="str">
        <f t="shared" si="33"/>
        <v>ドリンカーズL</v>
      </c>
      <c r="H59" s="131"/>
      <c r="I59" s="130" t="s">
        <v>1</v>
      </c>
      <c r="J59" s="191"/>
      <c r="K59" s="128" t="str">
        <f t="shared" si="34"/>
        <v>なるせパパーズS</v>
      </c>
      <c r="L59" s="310" t="s">
        <v>895</v>
      </c>
      <c r="M59" s="21"/>
      <c r="N59" s="22" t="str">
        <f t="shared" si="26"/>
        <v>Aa2</v>
      </c>
      <c r="O59" s="22" t="str">
        <f t="shared" si="27"/>
        <v>Aa3</v>
      </c>
      <c r="Q59" s="99"/>
      <c r="R59" s="99"/>
      <c r="S59" s="165"/>
      <c r="T59" s="99"/>
      <c r="U59" s="99"/>
      <c r="V59" s="99"/>
      <c r="W59" s="99"/>
      <c r="Y59" s="153" t="str">
        <f t="shared" si="28"/>
        <v/>
      </c>
      <c r="Z59" s="153" t="str">
        <f t="shared" si="28"/>
        <v/>
      </c>
      <c r="AA59" s="161" t="str">
        <f t="shared" si="28"/>
        <v/>
      </c>
      <c r="AB59" s="153" t="str">
        <f t="shared" si="28"/>
        <v/>
      </c>
      <c r="AC59" s="153" t="str">
        <f t="shared" si="28"/>
        <v/>
      </c>
      <c r="AD59" s="153" t="str">
        <f t="shared" si="28"/>
        <v/>
      </c>
      <c r="AE59" s="153" t="str">
        <f t="shared" si="28"/>
        <v/>
      </c>
    </row>
    <row r="60" spans="1:31">
      <c r="A60" s="25"/>
      <c r="B60" s="127"/>
      <c r="C60" s="128">
        <v>4</v>
      </c>
      <c r="D60" s="129">
        <v>0.52083333333333337</v>
      </c>
      <c r="E60" s="211" t="s">
        <v>281</v>
      </c>
      <c r="F60" s="119" t="str">
        <f t="shared" si="32"/>
        <v>男子1部</v>
      </c>
      <c r="G60" s="130" t="str">
        <f t="shared" si="33"/>
        <v>つくし野フューチャーズ</v>
      </c>
      <c r="H60" s="192"/>
      <c r="I60" s="130" t="s">
        <v>1</v>
      </c>
      <c r="J60" s="130"/>
      <c r="K60" s="128" t="str">
        <f t="shared" si="34"/>
        <v>フレンズ</v>
      </c>
      <c r="L60" s="307"/>
      <c r="M60" s="21"/>
      <c r="N60" s="22" t="str">
        <f t="shared" si="26"/>
        <v>Ac2</v>
      </c>
      <c r="O60" s="22" t="str">
        <f t="shared" si="27"/>
        <v>Ac4</v>
      </c>
      <c r="Q60" s="99"/>
      <c r="R60" s="99"/>
      <c r="S60" s="165"/>
      <c r="T60" s="99"/>
      <c r="U60" s="99"/>
      <c r="V60" s="99"/>
      <c r="W60" s="99"/>
      <c r="Y60" s="153" t="str">
        <f t="shared" si="28"/>
        <v/>
      </c>
      <c r="Z60" s="153" t="str">
        <f t="shared" si="28"/>
        <v/>
      </c>
      <c r="AA60" s="161" t="str">
        <f t="shared" si="28"/>
        <v/>
      </c>
      <c r="AB60" s="153" t="str">
        <f t="shared" si="28"/>
        <v/>
      </c>
      <c r="AC60" s="153" t="str">
        <f t="shared" si="28"/>
        <v/>
      </c>
      <c r="AD60" s="153" t="str">
        <f t="shared" si="28"/>
        <v/>
      </c>
      <c r="AE60" s="153" t="str">
        <f t="shared" si="28"/>
        <v/>
      </c>
    </row>
    <row r="61" spans="1:31" s="264" customFormat="1" ht="18.75">
      <c r="A61" s="260"/>
      <c r="B61" s="269"/>
      <c r="C61" s="241">
        <v>5</v>
      </c>
      <c r="D61" s="239">
        <v>0.58333333333333337</v>
      </c>
      <c r="E61" s="240" t="s">
        <v>789</v>
      </c>
      <c r="F61" s="280" t="str">
        <f t="shared" si="32"/>
        <v>男子2部</v>
      </c>
      <c r="G61" s="281" t="str">
        <f t="shared" si="33"/>
        <v>メイプルズ</v>
      </c>
      <c r="H61" s="284"/>
      <c r="I61" s="281" t="s">
        <v>1</v>
      </c>
      <c r="J61" s="285"/>
      <c r="K61" s="283" t="str">
        <f t="shared" si="34"/>
        <v>まろや</v>
      </c>
      <c r="L61" s="310" t="s">
        <v>862</v>
      </c>
      <c r="M61" s="262"/>
      <c r="N61" s="263" t="str">
        <f t="shared" si="26"/>
        <v>Ba1</v>
      </c>
      <c r="O61" s="263" t="str">
        <f t="shared" si="27"/>
        <v>Ba3</v>
      </c>
      <c r="P61" s="315"/>
      <c r="Q61" s="265"/>
      <c r="R61" s="265"/>
      <c r="S61" s="266"/>
      <c r="T61" s="265"/>
      <c r="U61" s="265"/>
      <c r="V61" s="265"/>
      <c r="W61" s="265"/>
      <c r="Y61" s="267" t="str">
        <f t="shared" si="28"/>
        <v/>
      </c>
      <c r="Z61" s="267" t="str">
        <f t="shared" si="28"/>
        <v/>
      </c>
      <c r="AA61" s="268" t="str">
        <f t="shared" si="28"/>
        <v/>
      </c>
      <c r="AB61" s="267" t="str">
        <f t="shared" si="28"/>
        <v/>
      </c>
      <c r="AC61" s="267" t="str">
        <f t="shared" si="28"/>
        <v/>
      </c>
      <c r="AD61" s="267" t="str">
        <f t="shared" si="28"/>
        <v/>
      </c>
      <c r="AE61" s="267" t="str">
        <f t="shared" si="28"/>
        <v/>
      </c>
    </row>
    <row r="62" spans="1:31" ht="16.5">
      <c r="A62" s="25"/>
      <c r="B62" s="355" t="s">
        <v>264</v>
      </c>
      <c r="C62" s="356"/>
      <c r="D62" s="356"/>
      <c r="E62" s="356"/>
      <c r="F62" s="356"/>
      <c r="G62" s="124"/>
      <c r="H62" s="125"/>
      <c r="I62" s="125"/>
      <c r="J62" s="125"/>
      <c r="K62" s="124"/>
      <c r="L62" s="306"/>
      <c r="M62" s="21"/>
      <c r="N62" s="22" t="str">
        <f t="shared" si="26"/>
        <v/>
      </c>
      <c r="O62" s="22" t="str">
        <f t="shared" si="27"/>
        <v/>
      </c>
      <c r="Q62" s="166"/>
      <c r="R62" s="99"/>
      <c r="Y62" s="153" t="str">
        <f t="shared" si="28"/>
        <v/>
      </c>
      <c r="Z62" s="153" t="str">
        <f t="shared" si="28"/>
        <v/>
      </c>
      <c r="AA62" s="161" t="str">
        <f t="shared" si="28"/>
        <v/>
      </c>
      <c r="AB62" s="153" t="str">
        <f t="shared" si="28"/>
        <v/>
      </c>
      <c r="AC62" s="153" t="str">
        <f t="shared" si="28"/>
        <v/>
      </c>
      <c r="AD62" s="153" t="str">
        <f t="shared" si="28"/>
        <v/>
      </c>
      <c r="AE62" s="153" t="str">
        <f t="shared" si="28"/>
        <v/>
      </c>
    </row>
    <row r="63" spans="1:31" s="298" customFormat="1" ht="18.75">
      <c r="A63" s="292"/>
      <c r="B63" s="293"/>
      <c r="C63" s="294">
        <v>1</v>
      </c>
      <c r="D63" s="295">
        <v>0.33333333333333331</v>
      </c>
      <c r="E63" s="286" t="s">
        <v>894</v>
      </c>
      <c r="F63" s="287" t="str">
        <f t="shared" ref="F63:F67" si="35">IF(E63="","",VLOOKUP(N63,TEAM_MST,3,FALSE))</f>
        <v>キング</v>
      </c>
      <c r="G63" s="288" t="str">
        <f t="shared" ref="G63:G67" si="36">IF(E63="","",VLOOKUP(N63,TEAM_MST,2,FALSE))</f>
        <v>見晴らしの丘のナウシカ</v>
      </c>
      <c r="H63" s="289"/>
      <c r="I63" s="288" t="s">
        <v>1</v>
      </c>
      <c r="J63" s="288"/>
      <c r="K63" s="290" t="str">
        <f t="shared" ref="K63:K66" si="37">IF(E63="","",VLOOKUP(O63,TEAM_MST,2,FALSE))</f>
        <v>丸山ソフト</v>
      </c>
      <c r="L63" s="308" t="s">
        <v>891</v>
      </c>
      <c r="M63" s="296"/>
      <c r="N63" s="297" t="str">
        <f t="shared" si="26"/>
        <v>Kb2</v>
      </c>
      <c r="O63" s="297" t="str">
        <f t="shared" si="27"/>
        <v>Kb3</v>
      </c>
      <c r="P63" s="316"/>
      <c r="Q63" s="299"/>
      <c r="R63" s="299"/>
      <c r="S63" s="300"/>
      <c r="T63" s="299"/>
      <c r="U63" s="299"/>
      <c r="V63" s="299"/>
      <c r="W63" s="299"/>
      <c r="Y63" s="301" t="str">
        <f t="shared" si="28"/>
        <v/>
      </c>
      <c r="Z63" s="301" t="str">
        <f t="shared" si="28"/>
        <v/>
      </c>
      <c r="AA63" s="302" t="str">
        <f t="shared" si="28"/>
        <v/>
      </c>
      <c r="AB63" s="301" t="str">
        <f t="shared" si="28"/>
        <v/>
      </c>
      <c r="AC63" s="301" t="str">
        <f t="shared" si="28"/>
        <v/>
      </c>
      <c r="AD63" s="301" t="str">
        <f t="shared" si="28"/>
        <v/>
      </c>
      <c r="AE63" s="301" t="str">
        <f t="shared" si="28"/>
        <v/>
      </c>
    </row>
    <row r="64" spans="1:31" ht="18.75">
      <c r="A64" s="25"/>
      <c r="B64" s="127"/>
      <c r="C64" s="128">
        <v>2</v>
      </c>
      <c r="D64" s="129">
        <v>0.39583333333333331</v>
      </c>
      <c r="E64" s="211" t="s">
        <v>893</v>
      </c>
      <c r="F64" s="119" t="str">
        <f t="shared" si="35"/>
        <v>男子2部</v>
      </c>
      <c r="G64" s="130" t="str">
        <f t="shared" si="36"/>
        <v>見晴らしの丘のナウシカkz</v>
      </c>
      <c r="H64" s="131"/>
      <c r="I64" s="130" t="s">
        <v>1</v>
      </c>
      <c r="J64" s="191"/>
      <c r="K64" s="128" t="str">
        <f t="shared" si="37"/>
        <v>山崎ダンディーズ</v>
      </c>
      <c r="L64" s="310"/>
      <c r="M64" s="21"/>
      <c r="N64" s="22" t="str">
        <f t="shared" si="26"/>
        <v>Bc1</v>
      </c>
      <c r="O64" s="22" t="str">
        <f t="shared" si="27"/>
        <v>Bc3</v>
      </c>
      <c r="Q64" s="99"/>
      <c r="R64" s="99"/>
      <c r="S64" s="165"/>
      <c r="T64" s="99"/>
      <c r="U64" s="99"/>
      <c r="V64" s="99"/>
      <c r="W64" s="99"/>
      <c r="Y64" s="153" t="str">
        <f t="shared" si="28"/>
        <v/>
      </c>
      <c r="Z64" s="153" t="str">
        <f t="shared" si="28"/>
        <v/>
      </c>
      <c r="AA64" s="161" t="str">
        <f t="shared" si="28"/>
        <v/>
      </c>
      <c r="AB64" s="153" t="str">
        <f t="shared" si="28"/>
        <v/>
      </c>
      <c r="AC64" s="153" t="str">
        <f t="shared" si="28"/>
        <v/>
      </c>
      <c r="AD64" s="153" t="str">
        <f t="shared" si="28"/>
        <v/>
      </c>
      <c r="AE64" s="153" t="str">
        <f t="shared" si="28"/>
        <v/>
      </c>
    </row>
    <row r="65" spans="1:35">
      <c r="A65" s="25"/>
      <c r="B65" s="127"/>
      <c r="C65" s="128">
        <v>3</v>
      </c>
      <c r="D65" s="129">
        <v>0.45833333333333331</v>
      </c>
      <c r="E65" s="211" t="s">
        <v>876</v>
      </c>
      <c r="F65" s="119" t="str">
        <f t="shared" si="35"/>
        <v>男子2部</v>
      </c>
      <c r="G65" s="130" t="str">
        <f t="shared" si="36"/>
        <v>南つくし野ソフト</v>
      </c>
      <c r="H65" s="131"/>
      <c r="I65" s="130" t="s">
        <v>1</v>
      </c>
      <c r="J65" s="191"/>
      <c r="K65" s="128" t="str">
        <f t="shared" si="37"/>
        <v>ゼルコバ</v>
      </c>
      <c r="L65" s="307"/>
      <c r="M65" s="21"/>
      <c r="N65" s="22" t="str">
        <f t="shared" si="26"/>
        <v>Ba2</v>
      </c>
      <c r="O65" s="22" t="str">
        <f t="shared" si="27"/>
        <v>Ba4</v>
      </c>
      <c r="Q65" s="99"/>
      <c r="R65" s="99"/>
      <c r="S65" s="165"/>
      <c r="T65" s="99"/>
      <c r="U65" s="99"/>
      <c r="V65" s="99"/>
      <c r="W65" s="99"/>
      <c r="Y65" s="153" t="str">
        <f t="shared" si="28"/>
        <v/>
      </c>
      <c r="Z65" s="153" t="str">
        <f t="shared" si="28"/>
        <v/>
      </c>
      <c r="AA65" s="161" t="str">
        <f t="shared" si="28"/>
        <v/>
      </c>
      <c r="AB65" s="153" t="str">
        <f t="shared" si="28"/>
        <v/>
      </c>
      <c r="AC65" s="153" t="str">
        <f t="shared" si="28"/>
        <v/>
      </c>
      <c r="AD65" s="153" t="str">
        <f t="shared" si="28"/>
        <v/>
      </c>
      <c r="AE65" s="153" t="str">
        <f t="shared" si="28"/>
        <v/>
      </c>
    </row>
    <row r="66" spans="1:35" s="264" customFormat="1" ht="18.75">
      <c r="A66" s="260"/>
      <c r="B66" s="261"/>
      <c r="C66" s="241">
        <v>4</v>
      </c>
      <c r="D66" s="239">
        <v>0.52083333333333337</v>
      </c>
      <c r="E66" s="240" t="s">
        <v>877</v>
      </c>
      <c r="F66" s="280" t="str">
        <f t="shared" si="35"/>
        <v>男子1部</v>
      </c>
      <c r="G66" s="281" t="str">
        <f t="shared" si="36"/>
        <v>協栄</v>
      </c>
      <c r="H66" s="282"/>
      <c r="I66" s="281" t="s">
        <v>1</v>
      </c>
      <c r="J66" s="281"/>
      <c r="K66" s="283" t="str">
        <f t="shared" si="37"/>
        <v>馬場ソフト</v>
      </c>
      <c r="L66" s="310" t="s">
        <v>896</v>
      </c>
      <c r="M66" s="262"/>
      <c r="N66" s="263" t="str">
        <f t="shared" si="26"/>
        <v>Ac1</v>
      </c>
      <c r="O66" s="263" t="str">
        <f t="shared" si="27"/>
        <v>Ac3</v>
      </c>
      <c r="P66" s="315"/>
      <c r="Q66" s="265"/>
      <c r="R66" s="265"/>
      <c r="S66" s="266"/>
      <c r="T66" s="265"/>
      <c r="U66" s="265"/>
      <c r="V66" s="265"/>
      <c r="W66" s="265"/>
      <c r="Y66" s="267" t="str">
        <f t="shared" ref="Y66:AE96" si="38">IF(Q66=0,"",VLOOKUP(Q66,UMP_MST,3,FALSE))</f>
        <v/>
      </c>
      <c r="Z66" s="267" t="str">
        <f t="shared" si="38"/>
        <v/>
      </c>
      <c r="AA66" s="268" t="str">
        <f t="shared" si="38"/>
        <v/>
      </c>
      <c r="AB66" s="267" t="str">
        <f t="shared" si="38"/>
        <v/>
      </c>
      <c r="AC66" s="267" t="str">
        <f t="shared" si="38"/>
        <v/>
      </c>
      <c r="AD66" s="267" t="str">
        <f t="shared" si="38"/>
        <v/>
      </c>
      <c r="AE66" s="267" t="str">
        <f t="shared" si="38"/>
        <v/>
      </c>
    </row>
    <row r="67" spans="1:35">
      <c r="A67" s="25"/>
      <c r="B67" s="135"/>
      <c r="C67" s="248">
        <v>5</v>
      </c>
      <c r="D67" s="249">
        <v>0.58333333333333337</v>
      </c>
      <c r="E67" s="243" t="s">
        <v>879</v>
      </c>
      <c r="F67" s="244" t="str">
        <f t="shared" si="35"/>
        <v>選考</v>
      </c>
      <c r="G67" s="245" t="str">
        <f t="shared" si="36"/>
        <v>ドリンカーズM</v>
      </c>
      <c r="H67" s="246"/>
      <c r="I67" s="245" t="s">
        <v>1</v>
      </c>
      <c r="J67" s="247"/>
      <c r="K67" s="248" t="str">
        <f>IF(E67="","",VLOOKUP(O67,TEAM_MST,2,FALSE))</f>
        <v>町田クラブ</v>
      </c>
      <c r="L67" s="311" t="s">
        <v>857</v>
      </c>
      <c r="M67" s="21"/>
      <c r="N67" s="22" t="str">
        <f t="shared" si="26"/>
        <v>Xz0</v>
      </c>
      <c r="O67" s="22" t="str">
        <f t="shared" si="27"/>
        <v>Xz1</v>
      </c>
      <c r="Q67" s="99"/>
      <c r="R67" s="99"/>
      <c r="S67" s="165"/>
      <c r="T67" s="99"/>
      <c r="U67" s="99"/>
      <c r="V67" s="99"/>
      <c r="W67" s="99"/>
      <c r="Y67" s="153" t="str">
        <f t="shared" si="38"/>
        <v/>
      </c>
      <c r="Z67" s="153" t="str">
        <f t="shared" si="38"/>
        <v/>
      </c>
      <c r="AA67" s="161" t="str">
        <f t="shared" si="38"/>
        <v/>
      </c>
      <c r="AB67" s="153" t="str">
        <f t="shared" si="38"/>
        <v/>
      </c>
      <c r="AC67" s="153" t="str">
        <f t="shared" si="38"/>
        <v/>
      </c>
      <c r="AD67" s="153" t="str">
        <f t="shared" si="38"/>
        <v/>
      </c>
      <c r="AE67" s="153" t="str">
        <f t="shared" si="38"/>
        <v/>
      </c>
    </row>
    <row r="68" spans="1:35" s="26" customFormat="1">
      <c r="A68" s="101"/>
      <c r="B68" s="102"/>
      <c r="C68" s="103"/>
      <c r="D68" s="104"/>
      <c r="E68" s="208"/>
      <c r="F68" s="102"/>
      <c r="G68" s="120"/>
      <c r="H68" s="102"/>
      <c r="I68" s="102"/>
      <c r="J68" s="102"/>
      <c r="K68" s="120"/>
      <c r="L68" s="105"/>
      <c r="N68" s="106" t="str">
        <f>IF(E68="","",LEFT(E68,3))</f>
        <v/>
      </c>
      <c r="O68" s="106" t="str">
        <f>IF(E68="","",LEFT(E68,2)&amp;MID(E68,4,1))</f>
        <v/>
      </c>
      <c r="P68" s="168"/>
      <c r="Q68" s="168"/>
      <c r="R68" s="168"/>
      <c r="S68" s="168"/>
      <c r="T68" s="168"/>
      <c r="U68" s="168"/>
      <c r="V68" s="168"/>
      <c r="W68" s="168"/>
      <c r="X68" s="168"/>
      <c r="Y68" s="169" t="str">
        <f t="shared" si="38"/>
        <v/>
      </c>
      <c r="Z68" s="169" t="str">
        <f t="shared" si="38"/>
        <v/>
      </c>
      <c r="AA68" s="170" t="str">
        <f t="shared" si="38"/>
        <v/>
      </c>
      <c r="AB68" s="169" t="str">
        <f t="shared" si="38"/>
        <v/>
      </c>
      <c r="AC68" s="169" t="str">
        <f t="shared" si="38"/>
        <v/>
      </c>
      <c r="AD68" s="169" t="str">
        <f t="shared" si="38"/>
        <v/>
      </c>
      <c r="AE68" s="153" t="str">
        <f t="shared" si="38"/>
        <v/>
      </c>
      <c r="AH68" s="168"/>
      <c r="AI68" s="168"/>
    </row>
    <row r="69" spans="1:35" ht="19.5">
      <c r="A69" s="6" t="s">
        <v>794</v>
      </c>
      <c r="B69" s="77"/>
      <c r="C69" s="78"/>
      <c r="D69" s="78"/>
      <c r="E69" s="209"/>
      <c r="F69" s="78"/>
      <c r="G69" s="121"/>
      <c r="H69" s="78"/>
      <c r="I69" s="78"/>
      <c r="J69" s="78"/>
      <c r="K69" s="121"/>
      <c r="L69" s="79"/>
      <c r="M69" s="21"/>
      <c r="N69" s="22" t="str">
        <f>IF(E69="","",LEFT(E69,3))</f>
        <v/>
      </c>
      <c r="O69" s="22" t="str">
        <f>IF(E69="","",LEFT(E69,2)&amp;MID(E69,4,1))</f>
        <v/>
      </c>
      <c r="Y69" s="153" t="str">
        <f t="shared" si="38"/>
        <v/>
      </c>
      <c r="Z69" s="153" t="str">
        <f t="shared" si="38"/>
        <v/>
      </c>
      <c r="AA69" s="161" t="str">
        <f t="shared" si="38"/>
        <v/>
      </c>
      <c r="AB69" s="153" t="str">
        <f t="shared" si="38"/>
        <v/>
      </c>
      <c r="AC69" s="153" t="str">
        <f t="shared" si="38"/>
        <v/>
      </c>
      <c r="AD69" s="153" t="str">
        <f t="shared" si="38"/>
        <v/>
      </c>
      <c r="AE69" s="153" t="str">
        <f t="shared" si="38"/>
        <v/>
      </c>
    </row>
    <row r="70" spans="1:35">
      <c r="A70" s="25"/>
      <c r="B70" s="357" t="s">
        <v>7</v>
      </c>
      <c r="C70" s="358"/>
      <c r="D70" s="80" t="s">
        <v>6</v>
      </c>
      <c r="E70" s="210" t="s">
        <v>5</v>
      </c>
      <c r="F70" s="107" t="s">
        <v>4</v>
      </c>
      <c r="G70" s="107" t="s">
        <v>3</v>
      </c>
      <c r="H70" s="108"/>
      <c r="I70" s="109" t="s">
        <v>1</v>
      </c>
      <c r="J70" s="107"/>
      <c r="K70" s="107" t="s">
        <v>2</v>
      </c>
      <c r="L70" s="107"/>
      <c r="M70" s="21"/>
      <c r="N70" s="22" t="str">
        <f t="shared" ref="N70:N76" si="39">IF(E70="","",LEFT(E70,3))</f>
        <v>Gno</v>
      </c>
      <c r="O70" s="22" t="str">
        <f t="shared" ref="O70:O76" si="40">IF(E70="","",LEFT(E70,2)&amp;MID(E70,4,1))</f>
        <v>Gn</v>
      </c>
      <c r="R70" s="123"/>
      <c r="Y70" s="153" t="str">
        <f t="shared" si="38"/>
        <v/>
      </c>
      <c r="Z70" s="153" t="str">
        <f t="shared" si="38"/>
        <v/>
      </c>
      <c r="AA70" s="161" t="str">
        <f t="shared" si="38"/>
        <v/>
      </c>
      <c r="AB70" s="153" t="str">
        <f t="shared" si="38"/>
        <v/>
      </c>
      <c r="AC70" s="153" t="str">
        <f t="shared" si="38"/>
        <v/>
      </c>
      <c r="AD70" s="153" t="str">
        <f t="shared" si="38"/>
        <v/>
      </c>
      <c r="AE70" s="153" t="str">
        <f t="shared" si="38"/>
        <v/>
      </c>
    </row>
    <row r="71" spans="1:35" ht="16.5">
      <c r="A71" s="25"/>
      <c r="B71" s="355" t="s">
        <v>168</v>
      </c>
      <c r="C71" s="356"/>
      <c r="D71" s="356"/>
      <c r="E71" s="356"/>
      <c r="F71" s="356"/>
      <c r="G71" s="124"/>
      <c r="H71" s="125"/>
      <c r="I71" s="125"/>
      <c r="J71" s="125"/>
      <c r="K71" s="124"/>
      <c r="L71" s="126"/>
      <c r="M71" s="21"/>
      <c r="N71" s="22" t="str">
        <f t="shared" si="39"/>
        <v/>
      </c>
      <c r="O71" s="22" t="str">
        <f t="shared" si="40"/>
        <v/>
      </c>
      <c r="Q71" s="166"/>
      <c r="R71" s="123"/>
      <c r="Y71" s="153" t="str">
        <f t="shared" si="38"/>
        <v/>
      </c>
      <c r="Z71" s="153" t="str">
        <f t="shared" si="38"/>
        <v/>
      </c>
      <c r="AA71" s="161" t="str">
        <f t="shared" si="38"/>
        <v/>
      </c>
      <c r="AB71" s="153" t="str">
        <f t="shared" si="38"/>
        <v/>
      </c>
      <c r="AC71" s="153" t="str">
        <f t="shared" si="38"/>
        <v/>
      </c>
      <c r="AD71" s="153" t="str">
        <f t="shared" si="38"/>
        <v/>
      </c>
      <c r="AE71" s="153" t="str">
        <f t="shared" si="38"/>
        <v/>
      </c>
    </row>
    <row r="72" spans="1:35">
      <c r="A72" s="25"/>
      <c r="B72" s="127"/>
      <c r="C72" s="128">
        <v>1</v>
      </c>
      <c r="D72" s="129">
        <v>0.33333333333333331</v>
      </c>
      <c r="E72" s="211" t="s">
        <v>790</v>
      </c>
      <c r="F72" s="119" t="str">
        <f t="shared" ref="F72:F76" si="41">IF(E72="","",VLOOKUP(N72,TEAM_MST,3,FALSE))</f>
        <v>実年1部</v>
      </c>
      <c r="G72" s="130" t="str">
        <f t="shared" ref="G72:G76" si="42">IF(E72="","",VLOOKUP(N72,TEAM_MST,2,FALSE))</f>
        <v>サザンストリームフォーエバー</v>
      </c>
      <c r="H72" s="192"/>
      <c r="I72" s="130" t="s">
        <v>1</v>
      </c>
      <c r="J72" s="130"/>
      <c r="K72" s="128" t="str">
        <f t="shared" ref="K72:K76" si="43">IF(E72="","",VLOOKUP(O72,TEAM_MST,2,FALSE))</f>
        <v>山崎HEARTZ</v>
      </c>
      <c r="L72" s="132"/>
      <c r="M72" s="21"/>
      <c r="N72" s="22" t="str">
        <f t="shared" si="39"/>
        <v>Jb1</v>
      </c>
      <c r="O72" s="22" t="str">
        <f t="shared" si="40"/>
        <v>Jb3</v>
      </c>
      <c r="Q72" s="99"/>
      <c r="R72" s="99"/>
      <c r="S72" s="165"/>
      <c r="T72" s="99"/>
      <c r="U72" s="99"/>
      <c r="V72" s="99"/>
      <c r="W72" s="99"/>
      <c r="Y72" s="153" t="str">
        <f t="shared" si="38"/>
        <v/>
      </c>
      <c r="Z72" s="153" t="str">
        <f t="shared" si="38"/>
        <v/>
      </c>
      <c r="AA72" s="161" t="str">
        <f t="shared" si="38"/>
        <v/>
      </c>
      <c r="AB72" s="153" t="str">
        <f t="shared" si="38"/>
        <v/>
      </c>
      <c r="AC72" s="153" t="str">
        <f t="shared" si="38"/>
        <v/>
      </c>
      <c r="AD72" s="153" t="str">
        <f t="shared" si="38"/>
        <v/>
      </c>
      <c r="AE72" s="153" t="str">
        <f t="shared" si="38"/>
        <v/>
      </c>
    </row>
    <row r="73" spans="1:35">
      <c r="A73" s="25"/>
      <c r="B73" s="127"/>
      <c r="C73" s="128">
        <v>2</v>
      </c>
      <c r="D73" s="129">
        <v>0.39583333333333331</v>
      </c>
      <c r="E73" s="211" t="s">
        <v>284</v>
      </c>
      <c r="F73" s="119" t="str">
        <f t="shared" si="41"/>
        <v>実年1部</v>
      </c>
      <c r="G73" s="130" t="str">
        <f t="shared" si="42"/>
        <v>成瀬アストロズ</v>
      </c>
      <c r="H73" s="131"/>
      <c r="I73" s="130" t="s">
        <v>1</v>
      </c>
      <c r="J73" s="191"/>
      <c r="K73" s="128" t="str">
        <f t="shared" si="43"/>
        <v>RED・40's</v>
      </c>
      <c r="L73" s="132"/>
      <c r="M73" s="21"/>
      <c r="N73" s="22" t="str">
        <f t="shared" si="39"/>
        <v>Ja1</v>
      </c>
      <c r="O73" s="22" t="str">
        <f t="shared" si="40"/>
        <v>Ja3</v>
      </c>
      <c r="Q73" s="99"/>
      <c r="R73" s="99"/>
      <c r="S73" s="165"/>
      <c r="T73" s="99"/>
      <c r="U73" s="99"/>
      <c r="V73" s="99"/>
      <c r="W73" s="99"/>
      <c r="Y73" s="153" t="str">
        <f t="shared" si="38"/>
        <v/>
      </c>
      <c r="Z73" s="153" t="str">
        <f t="shared" si="38"/>
        <v/>
      </c>
      <c r="AA73" s="161" t="str">
        <f t="shared" si="38"/>
        <v/>
      </c>
      <c r="AB73" s="153" t="str">
        <f t="shared" si="38"/>
        <v/>
      </c>
      <c r="AC73" s="153" t="str">
        <f t="shared" si="38"/>
        <v/>
      </c>
      <c r="AD73" s="153" t="str">
        <f t="shared" si="38"/>
        <v/>
      </c>
      <c r="AE73" s="153" t="str">
        <f t="shared" si="38"/>
        <v/>
      </c>
    </row>
    <row r="74" spans="1:35">
      <c r="A74" s="25"/>
      <c r="B74" s="127"/>
      <c r="C74" s="128">
        <v>3</v>
      </c>
      <c r="D74" s="129">
        <v>0.45833333333333331</v>
      </c>
      <c r="E74" s="211" t="s">
        <v>791</v>
      </c>
      <c r="F74" s="119" t="str">
        <f t="shared" si="41"/>
        <v>実年2部</v>
      </c>
      <c r="G74" s="130" t="str">
        <f t="shared" si="42"/>
        <v>忠生スターズ</v>
      </c>
      <c r="H74" s="192"/>
      <c r="I74" s="130" t="s">
        <v>1</v>
      </c>
      <c r="J74" s="130"/>
      <c r="K74" s="128" t="str">
        <f t="shared" si="43"/>
        <v>丸山シニア</v>
      </c>
      <c r="L74" s="132"/>
      <c r="M74" s="21"/>
      <c r="N74" s="22" t="str">
        <f t="shared" si="39"/>
        <v>Sa3</v>
      </c>
      <c r="O74" s="22" t="str">
        <f t="shared" si="40"/>
        <v>Sa4</v>
      </c>
      <c r="Q74" s="99"/>
      <c r="R74" s="99"/>
      <c r="S74" s="165"/>
      <c r="T74" s="99"/>
      <c r="U74" s="99"/>
      <c r="V74" s="99"/>
      <c r="W74" s="99"/>
      <c r="Y74" s="153" t="str">
        <f t="shared" si="38"/>
        <v/>
      </c>
      <c r="Z74" s="153" t="str">
        <f t="shared" si="38"/>
        <v/>
      </c>
      <c r="AA74" s="161" t="str">
        <f t="shared" si="38"/>
        <v/>
      </c>
      <c r="AB74" s="153" t="str">
        <f t="shared" si="38"/>
        <v/>
      </c>
      <c r="AC74" s="153" t="str">
        <f t="shared" si="38"/>
        <v/>
      </c>
      <c r="AD74" s="153" t="str">
        <f t="shared" si="38"/>
        <v/>
      </c>
      <c r="AE74" s="153" t="str">
        <f t="shared" si="38"/>
        <v/>
      </c>
    </row>
    <row r="75" spans="1:35">
      <c r="A75" s="25"/>
      <c r="B75" s="127"/>
      <c r="C75" s="128">
        <v>4</v>
      </c>
      <c r="D75" s="129">
        <v>0.52083333333333337</v>
      </c>
      <c r="E75" s="212" t="s">
        <v>792</v>
      </c>
      <c r="F75" s="119" t="str">
        <f t="shared" si="41"/>
        <v>実年2部</v>
      </c>
      <c r="G75" s="130" t="str">
        <f t="shared" si="42"/>
        <v>モンスターズ</v>
      </c>
      <c r="H75" s="192"/>
      <c r="I75" s="130" t="s">
        <v>1</v>
      </c>
      <c r="J75" s="130"/>
      <c r="K75" s="128" t="str">
        <f t="shared" si="43"/>
        <v>なるせキッズ</v>
      </c>
      <c r="L75" s="132"/>
      <c r="M75" s="21"/>
      <c r="N75" s="22" t="str">
        <f t="shared" si="39"/>
        <v>Sb1</v>
      </c>
      <c r="O75" s="22" t="str">
        <f t="shared" si="40"/>
        <v>Sb2</v>
      </c>
      <c r="Q75" s="99"/>
      <c r="R75" s="99"/>
      <c r="S75" s="165"/>
      <c r="T75" s="99"/>
      <c r="U75" s="99"/>
      <c r="V75" s="99"/>
      <c r="W75" s="99"/>
      <c r="Y75" s="153" t="str">
        <f t="shared" si="38"/>
        <v/>
      </c>
      <c r="Z75" s="153" t="str">
        <f t="shared" si="38"/>
        <v/>
      </c>
      <c r="AA75" s="161" t="str">
        <f t="shared" si="38"/>
        <v/>
      </c>
      <c r="AB75" s="153" t="str">
        <f t="shared" si="38"/>
        <v/>
      </c>
      <c r="AC75" s="153" t="str">
        <f t="shared" si="38"/>
        <v/>
      </c>
      <c r="AD75" s="153" t="str">
        <f t="shared" si="38"/>
        <v/>
      </c>
      <c r="AE75" s="153" t="str">
        <f t="shared" si="38"/>
        <v/>
      </c>
    </row>
    <row r="76" spans="1:35">
      <c r="A76" s="25"/>
      <c r="B76" s="134"/>
      <c r="C76" s="128">
        <v>5</v>
      </c>
      <c r="D76" s="129">
        <v>0.58333333333333337</v>
      </c>
      <c r="E76" s="212" t="s">
        <v>793</v>
      </c>
      <c r="F76" s="119" t="str">
        <f t="shared" si="41"/>
        <v>実年2部</v>
      </c>
      <c r="G76" s="130" t="str">
        <f t="shared" si="42"/>
        <v>中原ベガサスS</v>
      </c>
      <c r="H76" s="192"/>
      <c r="I76" s="130" t="s">
        <v>1</v>
      </c>
      <c r="J76" s="130"/>
      <c r="K76" s="128" t="str">
        <f t="shared" si="43"/>
        <v>Y・WAIS</v>
      </c>
      <c r="L76" s="132"/>
      <c r="M76" s="21"/>
      <c r="N76" s="22" t="str">
        <f t="shared" si="39"/>
        <v>Sc1</v>
      </c>
      <c r="O76" s="22" t="str">
        <f t="shared" si="40"/>
        <v>Sc2</v>
      </c>
      <c r="Q76" s="99"/>
      <c r="R76" s="99"/>
      <c r="S76" s="165"/>
      <c r="T76" s="99"/>
      <c r="U76" s="99"/>
      <c r="V76" s="99"/>
      <c r="W76" s="99"/>
      <c r="Y76" s="153" t="str">
        <f t="shared" si="38"/>
        <v/>
      </c>
      <c r="Z76" s="153" t="str">
        <f t="shared" si="38"/>
        <v/>
      </c>
      <c r="AA76" s="161" t="str">
        <f t="shared" si="38"/>
        <v/>
      </c>
      <c r="AB76" s="153" t="str">
        <f t="shared" si="38"/>
        <v/>
      </c>
      <c r="AC76" s="153" t="str">
        <f t="shared" si="38"/>
        <v/>
      </c>
      <c r="AD76" s="153" t="str">
        <f t="shared" si="38"/>
        <v/>
      </c>
      <c r="AE76" s="153" t="str">
        <f t="shared" si="38"/>
        <v/>
      </c>
    </row>
    <row r="77" spans="1:35" s="26" customFormat="1">
      <c r="A77" s="101"/>
      <c r="B77" s="102"/>
      <c r="C77" s="103"/>
      <c r="D77" s="104"/>
      <c r="E77" s="208"/>
      <c r="F77" s="102"/>
      <c r="G77" s="120"/>
      <c r="H77" s="102"/>
      <c r="I77" s="102"/>
      <c r="J77" s="102"/>
      <c r="K77" s="120"/>
      <c r="L77" s="105"/>
      <c r="N77" s="106" t="str">
        <f>IF(E77="","",LEFT(E77,3))</f>
        <v/>
      </c>
      <c r="O77" s="106" t="str">
        <f>IF(E77="","",LEFT(E77,2)&amp;MID(E77,4,1))</f>
        <v/>
      </c>
      <c r="P77" s="168"/>
      <c r="Q77" s="168"/>
      <c r="R77" s="168"/>
      <c r="S77" s="168"/>
      <c r="T77" s="168"/>
      <c r="U77" s="168"/>
      <c r="V77" s="168"/>
      <c r="W77" s="168"/>
      <c r="X77" s="168"/>
      <c r="Y77" s="169" t="str">
        <f t="shared" si="38"/>
        <v/>
      </c>
      <c r="Z77" s="169" t="str">
        <f t="shared" si="38"/>
        <v/>
      </c>
      <c r="AA77" s="170" t="str">
        <f t="shared" si="38"/>
        <v/>
      </c>
      <c r="AB77" s="169" t="str">
        <f t="shared" si="38"/>
        <v/>
      </c>
      <c r="AC77" s="169" t="str">
        <f t="shared" si="38"/>
        <v/>
      </c>
      <c r="AD77" s="169" t="str">
        <f t="shared" si="38"/>
        <v/>
      </c>
      <c r="AE77" s="153" t="str">
        <f t="shared" si="38"/>
        <v/>
      </c>
      <c r="AH77" s="168"/>
      <c r="AI77" s="168"/>
    </row>
    <row r="78" spans="1:35" ht="19.5">
      <c r="A78" s="6" t="s">
        <v>795</v>
      </c>
      <c r="B78" s="77"/>
      <c r="C78" s="78"/>
      <c r="D78" s="78"/>
      <c r="E78" s="209"/>
      <c r="F78" s="78"/>
      <c r="G78" s="121"/>
      <c r="H78" s="78"/>
      <c r="I78" s="78"/>
      <c r="J78" s="78"/>
      <c r="K78" s="121"/>
      <c r="L78" s="79"/>
      <c r="M78" s="21"/>
      <c r="N78" s="22" t="str">
        <f>IF(E78="","",LEFT(E78,3))</f>
        <v/>
      </c>
      <c r="O78" s="22" t="str">
        <f>IF(E78="","",LEFT(E78,2)&amp;MID(E78,4,1))</f>
        <v/>
      </c>
      <c r="Y78" s="153" t="str">
        <f t="shared" si="38"/>
        <v/>
      </c>
      <c r="Z78" s="153" t="str">
        <f t="shared" si="38"/>
        <v/>
      </c>
      <c r="AA78" s="161" t="str">
        <f t="shared" si="38"/>
        <v/>
      </c>
      <c r="AB78" s="153" t="str">
        <f t="shared" si="38"/>
        <v/>
      </c>
      <c r="AC78" s="153" t="str">
        <f t="shared" si="38"/>
        <v/>
      </c>
      <c r="AD78" s="153" t="str">
        <f t="shared" si="38"/>
        <v/>
      </c>
      <c r="AE78" s="153" t="str">
        <f t="shared" si="38"/>
        <v/>
      </c>
    </row>
    <row r="79" spans="1:35">
      <c r="A79" s="25"/>
      <c r="B79" s="357" t="s">
        <v>7</v>
      </c>
      <c r="C79" s="358"/>
      <c r="D79" s="80" t="s">
        <v>6</v>
      </c>
      <c r="E79" s="210" t="s">
        <v>5</v>
      </c>
      <c r="F79" s="107" t="s">
        <v>4</v>
      </c>
      <c r="G79" s="107" t="s">
        <v>3</v>
      </c>
      <c r="H79" s="108"/>
      <c r="I79" s="109" t="s">
        <v>1</v>
      </c>
      <c r="J79" s="107"/>
      <c r="K79" s="107" t="s">
        <v>2</v>
      </c>
      <c r="L79" s="107"/>
      <c r="M79" s="21"/>
      <c r="N79" s="22" t="str">
        <f t="shared" ref="N79:N142" si="44">IF(E79="","",LEFT(E79,3))</f>
        <v>Gno</v>
      </c>
      <c r="O79" s="22" t="str">
        <f t="shared" ref="O79:O142" si="45">IF(E79="","",LEFT(E79,2)&amp;MID(E79,4,1))</f>
        <v>Gn</v>
      </c>
      <c r="R79" s="123"/>
      <c r="Y79" s="153" t="str">
        <f t="shared" si="38"/>
        <v/>
      </c>
      <c r="Z79" s="153" t="str">
        <f t="shared" si="38"/>
        <v/>
      </c>
      <c r="AA79" s="161" t="str">
        <f t="shared" si="38"/>
        <v/>
      </c>
      <c r="AB79" s="153" t="str">
        <f t="shared" si="38"/>
        <v/>
      </c>
      <c r="AC79" s="153" t="str">
        <f t="shared" si="38"/>
        <v/>
      </c>
      <c r="AD79" s="153" t="str">
        <f t="shared" si="38"/>
        <v/>
      </c>
      <c r="AE79" s="153" t="str">
        <f t="shared" si="38"/>
        <v/>
      </c>
    </row>
    <row r="80" spans="1:35" ht="16.5">
      <c r="A80" s="25"/>
      <c r="B80" s="355" t="s">
        <v>168</v>
      </c>
      <c r="C80" s="356"/>
      <c r="D80" s="356"/>
      <c r="E80" s="356"/>
      <c r="F80" s="356"/>
      <c r="G80" s="124"/>
      <c r="H80" s="125"/>
      <c r="I80" s="125"/>
      <c r="J80" s="125"/>
      <c r="K80" s="124"/>
      <c r="L80" s="126"/>
      <c r="M80" s="21"/>
      <c r="N80" s="22" t="str">
        <f t="shared" si="44"/>
        <v/>
      </c>
      <c r="O80" s="22" t="str">
        <f t="shared" si="45"/>
        <v/>
      </c>
      <c r="Q80" s="166"/>
      <c r="R80" s="123"/>
      <c r="Y80" s="153" t="str">
        <f t="shared" si="38"/>
        <v/>
      </c>
      <c r="Z80" s="153" t="str">
        <f t="shared" si="38"/>
        <v/>
      </c>
      <c r="AA80" s="161" t="str">
        <f t="shared" si="38"/>
        <v/>
      </c>
      <c r="AB80" s="153" t="str">
        <f t="shared" si="38"/>
        <v/>
      </c>
      <c r="AC80" s="153" t="str">
        <f t="shared" si="38"/>
        <v/>
      </c>
      <c r="AD80" s="153" t="str">
        <f t="shared" si="38"/>
        <v/>
      </c>
      <c r="AE80" s="153" t="str">
        <f t="shared" si="38"/>
        <v/>
      </c>
    </row>
    <row r="81" spans="1:35">
      <c r="A81" s="25"/>
      <c r="B81" s="127"/>
      <c r="C81" s="128">
        <v>1</v>
      </c>
      <c r="D81" s="129">
        <v>0.33333333333333331</v>
      </c>
      <c r="E81" s="211" t="s">
        <v>796</v>
      </c>
      <c r="F81" s="119" t="str">
        <f t="shared" ref="F81:F85" si="46">IF(E81="","",VLOOKUP(N81,TEAM_MST,3,FALSE))</f>
        <v>実年2部</v>
      </c>
      <c r="G81" s="130" t="str">
        <f t="shared" ref="G81:G85" si="47">IF(E81="","",VLOOKUP(N81,TEAM_MST,2,FALSE))</f>
        <v>モンスターズ</v>
      </c>
      <c r="H81" s="192"/>
      <c r="I81" s="130" t="s">
        <v>1</v>
      </c>
      <c r="J81" s="130"/>
      <c r="K81" s="128" t="str">
        <f t="shared" ref="K81:K85" si="48">IF(E81="","",VLOOKUP(O81,TEAM_MST,2,FALSE))</f>
        <v>七国山SC</v>
      </c>
      <c r="L81" s="132"/>
      <c r="M81" s="21"/>
      <c r="N81" s="22" t="str">
        <f t="shared" si="44"/>
        <v>Sb1</v>
      </c>
      <c r="O81" s="22" t="str">
        <f t="shared" si="45"/>
        <v>Sb3</v>
      </c>
      <c r="Q81" s="99"/>
      <c r="R81" s="99"/>
      <c r="S81" s="165"/>
      <c r="T81" s="99"/>
      <c r="U81" s="99"/>
      <c r="V81" s="99"/>
      <c r="W81" s="99"/>
      <c r="Y81" s="153" t="str">
        <f t="shared" si="38"/>
        <v/>
      </c>
      <c r="Z81" s="153" t="str">
        <f t="shared" si="38"/>
        <v/>
      </c>
      <c r="AA81" s="161" t="str">
        <f t="shared" si="38"/>
        <v/>
      </c>
      <c r="AB81" s="153" t="str">
        <f t="shared" si="38"/>
        <v/>
      </c>
      <c r="AC81" s="153" t="str">
        <f t="shared" si="38"/>
        <v/>
      </c>
      <c r="AD81" s="153" t="str">
        <f t="shared" si="38"/>
        <v/>
      </c>
      <c r="AE81" s="153" t="str">
        <f t="shared" si="38"/>
        <v/>
      </c>
    </row>
    <row r="82" spans="1:35">
      <c r="A82" s="25"/>
      <c r="B82" s="127"/>
      <c r="C82" s="128">
        <v>2</v>
      </c>
      <c r="D82" s="129">
        <v>0.39583333333333331</v>
      </c>
      <c r="E82" s="211" t="s">
        <v>797</v>
      </c>
      <c r="F82" s="119" t="str">
        <f t="shared" si="46"/>
        <v>実年2部</v>
      </c>
      <c r="G82" s="130" t="str">
        <f t="shared" si="47"/>
        <v>中原ベガサスS</v>
      </c>
      <c r="H82" s="131"/>
      <c r="I82" s="130" t="s">
        <v>1</v>
      </c>
      <c r="J82" s="191"/>
      <c r="K82" s="128" t="str">
        <f t="shared" si="48"/>
        <v>南つくし野シルバースターズ</v>
      </c>
      <c r="L82" s="132"/>
      <c r="M82" s="21"/>
      <c r="N82" s="22" t="str">
        <f t="shared" si="44"/>
        <v>Sc1</v>
      </c>
      <c r="O82" s="22" t="str">
        <f t="shared" si="45"/>
        <v>Sc3</v>
      </c>
      <c r="Q82" s="99"/>
      <c r="R82" s="99"/>
      <c r="S82" s="165"/>
      <c r="T82" s="99"/>
      <c r="U82" s="99"/>
      <c r="V82" s="99"/>
      <c r="W82" s="99"/>
      <c r="Y82" s="153" t="str">
        <f t="shared" si="38"/>
        <v/>
      </c>
      <c r="Z82" s="153" t="str">
        <f t="shared" si="38"/>
        <v/>
      </c>
      <c r="AA82" s="161" t="str">
        <f t="shared" si="38"/>
        <v/>
      </c>
      <c r="AB82" s="153" t="str">
        <f t="shared" si="38"/>
        <v/>
      </c>
      <c r="AC82" s="153" t="str">
        <f t="shared" si="38"/>
        <v/>
      </c>
      <c r="AD82" s="153" t="str">
        <f t="shared" si="38"/>
        <v/>
      </c>
      <c r="AE82" s="153" t="str">
        <f t="shared" si="38"/>
        <v/>
      </c>
    </row>
    <row r="83" spans="1:35">
      <c r="A83" s="25"/>
      <c r="B83" s="127"/>
      <c r="C83" s="128">
        <v>3</v>
      </c>
      <c r="D83" s="129">
        <v>0.45833333333333331</v>
      </c>
      <c r="E83" s="211" t="s">
        <v>798</v>
      </c>
      <c r="F83" s="119" t="str">
        <f t="shared" si="46"/>
        <v>実年2部</v>
      </c>
      <c r="G83" s="130" t="str">
        <f t="shared" si="47"/>
        <v>フレンズF</v>
      </c>
      <c r="H83" s="192"/>
      <c r="I83" s="130" t="s">
        <v>1</v>
      </c>
      <c r="J83" s="130"/>
      <c r="K83" s="128" t="str">
        <f t="shared" si="48"/>
        <v>忠生スターズ</v>
      </c>
      <c r="L83" s="132"/>
      <c r="M83" s="21"/>
      <c r="N83" s="22" t="str">
        <f t="shared" si="44"/>
        <v>Sa1</v>
      </c>
      <c r="O83" s="22" t="str">
        <f t="shared" si="45"/>
        <v>Sa3</v>
      </c>
      <c r="Q83" s="99"/>
      <c r="R83" s="99"/>
      <c r="S83" s="165"/>
      <c r="T83" s="99"/>
      <c r="U83" s="99"/>
      <c r="V83" s="99"/>
      <c r="W83" s="99"/>
      <c r="Y83" s="153" t="str">
        <f t="shared" si="38"/>
        <v/>
      </c>
      <c r="Z83" s="153" t="str">
        <f t="shared" si="38"/>
        <v/>
      </c>
      <c r="AA83" s="161" t="str">
        <f t="shared" si="38"/>
        <v/>
      </c>
      <c r="AB83" s="153" t="str">
        <f t="shared" si="38"/>
        <v/>
      </c>
      <c r="AC83" s="153" t="str">
        <f t="shared" si="38"/>
        <v/>
      </c>
      <c r="AD83" s="153" t="str">
        <f t="shared" si="38"/>
        <v/>
      </c>
      <c r="AE83" s="153" t="str">
        <f t="shared" si="38"/>
        <v/>
      </c>
    </row>
    <row r="84" spans="1:35">
      <c r="A84" s="25"/>
      <c r="B84" s="127"/>
      <c r="C84" s="128">
        <v>4</v>
      </c>
      <c r="D84" s="129">
        <v>0.52083333333333337</v>
      </c>
      <c r="E84" s="212" t="s">
        <v>777</v>
      </c>
      <c r="F84" s="119" t="str">
        <f t="shared" si="46"/>
        <v>予備</v>
      </c>
      <c r="G84" s="130" t="str">
        <f t="shared" si="47"/>
        <v>予備</v>
      </c>
      <c r="H84" s="192"/>
      <c r="I84" s="130" t="s">
        <v>1</v>
      </c>
      <c r="J84" s="130"/>
      <c r="K84" s="128" t="str">
        <f t="shared" si="48"/>
        <v>予備</v>
      </c>
      <c r="L84" s="132"/>
      <c r="M84" s="21"/>
      <c r="N84" s="22" t="str">
        <f t="shared" si="44"/>
        <v>予備</v>
      </c>
      <c r="O84" s="22" t="str">
        <f t="shared" si="45"/>
        <v>予備</v>
      </c>
      <c r="Q84" s="99"/>
      <c r="R84" s="99"/>
      <c r="S84" s="165"/>
      <c r="T84" s="99"/>
      <c r="U84" s="99"/>
      <c r="V84" s="99"/>
      <c r="W84" s="99"/>
      <c r="Y84" s="153" t="str">
        <f t="shared" si="38"/>
        <v/>
      </c>
      <c r="Z84" s="153" t="str">
        <f t="shared" si="38"/>
        <v/>
      </c>
      <c r="AA84" s="161" t="str">
        <f t="shared" si="38"/>
        <v/>
      </c>
      <c r="AB84" s="153" t="str">
        <f t="shared" si="38"/>
        <v/>
      </c>
      <c r="AC84" s="153" t="str">
        <f t="shared" si="38"/>
        <v/>
      </c>
      <c r="AD84" s="153" t="str">
        <f t="shared" si="38"/>
        <v/>
      </c>
      <c r="AE84" s="153" t="str">
        <f t="shared" si="38"/>
        <v/>
      </c>
    </row>
    <row r="85" spans="1:35">
      <c r="A85" s="25"/>
      <c r="B85" s="127"/>
      <c r="C85" s="128">
        <v>5</v>
      </c>
      <c r="D85" s="129">
        <v>0.58333333333333337</v>
      </c>
      <c r="E85" s="212" t="s">
        <v>777</v>
      </c>
      <c r="F85" s="119" t="str">
        <f t="shared" si="46"/>
        <v>予備</v>
      </c>
      <c r="G85" s="130" t="str">
        <f t="shared" si="47"/>
        <v>予備</v>
      </c>
      <c r="H85" s="192"/>
      <c r="I85" s="130" t="s">
        <v>1</v>
      </c>
      <c r="J85" s="130"/>
      <c r="K85" s="128" t="str">
        <f t="shared" si="48"/>
        <v>予備</v>
      </c>
      <c r="L85" s="132"/>
      <c r="M85" s="21"/>
      <c r="N85" s="22" t="str">
        <f t="shared" si="44"/>
        <v>予備</v>
      </c>
      <c r="O85" s="22" t="str">
        <f t="shared" si="45"/>
        <v>予備</v>
      </c>
      <c r="Q85" s="99"/>
      <c r="R85" s="99"/>
      <c r="S85" s="165"/>
      <c r="T85" s="99"/>
      <c r="U85" s="99"/>
      <c r="V85" s="99"/>
      <c r="W85" s="99"/>
      <c r="Y85" s="153" t="str">
        <f t="shared" si="38"/>
        <v/>
      </c>
      <c r="Z85" s="153" t="str">
        <f t="shared" si="38"/>
        <v/>
      </c>
      <c r="AA85" s="161" t="str">
        <f t="shared" si="38"/>
        <v/>
      </c>
      <c r="AB85" s="153" t="str">
        <f t="shared" si="38"/>
        <v/>
      </c>
      <c r="AC85" s="153" t="str">
        <f t="shared" si="38"/>
        <v/>
      </c>
      <c r="AD85" s="153" t="str">
        <f t="shared" si="38"/>
        <v/>
      </c>
      <c r="AE85" s="153" t="str">
        <f t="shared" si="38"/>
        <v/>
      </c>
    </row>
    <row r="86" spans="1:35" ht="16.5">
      <c r="A86" s="25"/>
      <c r="B86" s="355" t="s">
        <v>802</v>
      </c>
      <c r="C86" s="356"/>
      <c r="D86" s="356"/>
      <c r="E86" s="356"/>
      <c r="F86" s="356"/>
      <c r="G86" s="124"/>
      <c r="H86" s="125"/>
      <c r="I86" s="125"/>
      <c r="J86" s="125"/>
      <c r="K86" s="124"/>
      <c r="L86" s="126"/>
      <c r="M86" s="21"/>
      <c r="N86" s="22" t="str">
        <f t="shared" si="44"/>
        <v/>
      </c>
      <c r="O86" s="22" t="str">
        <f t="shared" si="45"/>
        <v/>
      </c>
      <c r="Q86" s="166"/>
      <c r="R86" s="123"/>
      <c r="Y86" s="153" t="str">
        <f t="shared" si="38"/>
        <v/>
      </c>
      <c r="Z86" s="153" t="str">
        <f t="shared" si="38"/>
        <v/>
      </c>
      <c r="AA86" s="161" t="str">
        <f t="shared" si="38"/>
        <v/>
      </c>
      <c r="AB86" s="153" t="str">
        <f t="shared" si="38"/>
        <v/>
      </c>
      <c r="AC86" s="153" t="str">
        <f t="shared" si="38"/>
        <v/>
      </c>
      <c r="AD86" s="153" t="str">
        <f t="shared" si="38"/>
        <v/>
      </c>
      <c r="AE86" s="153" t="str">
        <f t="shared" si="38"/>
        <v/>
      </c>
    </row>
    <row r="87" spans="1:35">
      <c r="A87" s="25"/>
      <c r="B87" s="127"/>
      <c r="C87" s="128">
        <v>1</v>
      </c>
      <c r="D87" s="129">
        <v>0.33333333333333331</v>
      </c>
      <c r="E87" s="211" t="s">
        <v>799</v>
      </c>
      <c r="F87" s="119" t="str">
        <f t="shared" ref="F87:F91" si="49">IF(E87="","",VLOOKUP(N87,TEAM_MST,3,FALSE))</f>
        <v>実年1部</v>
      </c>
      <c r="G87" s="130" t="str">
        <f t="shared" ref="G87:G91" si="50">IF(E87="","",VLOOKUP(N87,TEAM_MST,2,FALSE))</f>
        <v>山崎ドリンカーズMJ</v>
      </c>
      <c r="H87" s="192"/>
      <c r="I87" s="130" t="s">
        <v>1</v>
      </c>
      <c r="J87" s="130"/>
      <c r="K87" s="128" t="str">
        <f t="shared" ref="K87:K91" si="51">IF(E87="","",VLOOKUP(O87,TEAM_MST,2,FALSE))</f>
        <v>RED・40's</v>
      </c>
      <c r="L87" s="132"/>
      <c r="M87" s="21"/>
      <c r="N87" s="22" t="str">
        <f t="shared" si="44"/>
        <v>Ja2</v>
      </c>
      <c r="O87" s="22" t="str">
        <f t="shared" si="45"/>
        <v>Ja3</v>
      </c>
      <c r="Q87" s="99"/>
      <c r="R87" s="99"/>
      <c r="S87" s="165"/>
      <c r="T87" s="99"/>
      <c r="U87" s="99"/>
      <c r="V87" s="99"/>
      <c r="W87" s="99"/>
      <c r="Y87" s="153" t="str">
        <f t="shared" si="38"/>
        <v/>
      </c>
      <c r="Z87" s="153" t="str">
        <f t="shared" si="38"/>
        <v/>
      </c>
      <c r="AA87" s="161" t="str">
        <f t="shared" si="38"/>
        <v/>
      </c>
      <c r="AB87" s="153" t="str">
        <f t="shared" si="38"/>
        <v/>
      </c>
      <c r="AC87" s="153" t="str">
        <f t="shared" si="38"/>
        <v/>
      </c>
      <c r="AD87" s="153" t="str">
        <f t="shared" si="38"/>
        <v/>
      </c>
      <c r="AE87" s="153" t="str">
        <f t="shared" si="38"/>
        <v/>
      </c>
    </row>
    <row r="88" spans="1:35">
      <c r="A88" s="25"/>
      <c r="B88" s="127"/>
      <c r="C88" s="128">
        <v>2</v>
      </c>
      <c r="D88" s="129">
        <v>0.39583333333333331</v>
      </c>
      <c r="E88" s="211" t="s">
        <v>800</v>
      </c>
      <c r="F88" s="119" t="str">
        <f t="shared" si="49"/>
        <v>実年1部</v>
      </c>
      <c r="G88" s="130" t="str">
        <f t="shared" si="50"/>
        <v>町田メイツJ</v>
      </c>
      <c r="H88" s="131"/>
      <c r="I88" s="130" t="s">
        <v>1</v>
      </c>
      <c r="J88" s="191"/>
      <c r="K88" s="128" t="str">
        <f t="shared" si="51"/>
        <v>山崎HEARTZ</v>
      </c>
      <c r="L88" s="132"/>
      <c r="M88" s="21"/>
      <c r="N88" s="22" t="str">
        <f t="shared" si="44"/>
        <v>Jb2</v>
      </c>
      <c r="O88" s="22" t="str">
        <f t="shared" si="45"/>
        <v>Jb3</v>
      </c>
      <c r="Q88" s="99"/>
      <c r="R88" s="99"/>
      <c r="S88" s="165"/>
      <c r="T88" s="99"/>
      <c r="U88" s="99"/>
      <c r="V88" s="99"/>
      <c r="W88" s="99"/>
      <c r="Y88" s="153" t="str">
        <f t="shared" si="38"/>
        <v/>
      </c>
      <c r="Z88" s="153" t="str">
        <f t="shared" si="38"/>
        <v/>
      </c>
      <c r="AA88" s="161" t="str">
        <f t="shared" si="38"/>
        <v/>
      </c>
      <c r="AB88" s="153" t="str">
        <f t="shared" si="38"/>
        <v/>
      </c>
      <c r="AC88" s="153" t="str">
        <f t="shared" si="38"/>
        <v/>
      </c>
      <c r="AD88" s="153" t="str">
        <f t="shared" si="38"/>
        <v/>
      </c>
      <c r="AE88" s="153" t="str">
        <f t="shared" si="38"/>
        <v/>
      </c>
    </row>
    <row r="89" spans="1:35">
      <c r="A89" s="25"/>
      <c r="B89" s="127"/>
      <c r="C89" s="128">
        <v>3</v>
      </c>
      <c r="D89" s="129">
        <v>0.45833333333333331</v>
      </c>
      <c r="E89" s="211" t="s">
        <v>801</v>
      </c>
      <c r="F89" s="119" t="str">
        <f t="shared" si="49"/>
        <v>実年2部</v>
      </c>
      <c r="G89" s="130" t="str">
        <f t="shared" si="50"/>
        <v>南三小J</v>
      </c>
      <c r="H89" s="131"/>
      <c r="I89" s="130" t="s">
        <v>1</v>
      </c>
      <c r="J89" s="191"/>
      <c r="K89" s="128" t="str">
        <f t="shared" si="51"/>
        <v>丸山シニア</v>
      </c>
      <c r="L89" s="132"/>
      <c r="M89" s="21"/>
      <c r="N89" s="22" t="str">
        <f t="shared" si="44"/>
        <v>Sa2</v>
      </c>
      <c r="O89" s="22" t="str">
        <f t="shared" si="45"/>
        <v>Sa4</v>
      </c>
      <c r="Q89" s="99"/>
      <c r="R89" s="99"/>
      <c r="S89" s="165"/>
      <c r="T89" s="99"/>
      <c r="U89" s="99"/>
      <c r="V89" s="99"/>
      <c r="W89" s="99"/>
      <c r="Y89" s="153" t="str">
        <f t="shared" si="38"/>
        <v/>
      </c>
      <c r="Z89" s="153" t="str">
        <f t="shared" si="38"/>
        <v/>
      </c>
      <c r="AA89" s="161" t="str">
        <f t="shared" si="38"/>
        <v/>
      </c>
      <c r="AB89" s="153" t="str">
        <f t="shared" si="38"/>
        <v/>
      </c>
      <c r="AC89" s="153" t="str">
        <f t="shared" si="38"/>
        <v/>
      </c>
      <c r="AD89" s="153" t="str">
        <f t="shared" si="38"/>
        <v/>
      </c>
      <c r="AE89" s="153" t="str">
        <f t="shared" si="38"/>
        <v/>
      </c>
    </row>
    <row r="90" spans="1:35">
      <c r="A90" s="25"/>
      <c r="B90" s="127"/>
      <c r="C90" s="128">
        <v>4</v>
      </c>
      <c r="D90" s="129">
        <v>0.52083333333333337</v>
      </c>
      <c r="E90" s="211" t="s">
        <v>777</v>
      </c>
      <c r="F90" s="119" t="str">
        <f t="shared" si="49"/>
        <v>予備</v>
      </c>
      <c r="G90" s="130" t="str">
        <f t="shared" si="50"/>
        <v>予備</v>
      </c>
      <c r="H90" s="192"/>
      <c r="I90" s="130" t="s">
        <v>1</v>
      </c>
      <c r="J90" s="130"/>
      <c r="K90" s="128" t="str">
        <f t="shared" si="51"/>
        <v>予備</v>
      </c>
      <c r="L90" s="132"/>
      <c r="M90" s="21"/>
      <c r="N90" s="22" t="str">
        <f t="shared" si="44"/>
        <v>予備</v>
      </c>
      <c r="O90" s="22" t="str">
        <f t="shared" si="45"/>
        <v>予備</v>
      </c>
      <c r="Q90" s="99"/>
      <c r="R90" s="99"/>
      <c r="S90" s="165"/>
      <c r="T90" s="99"/>
      <c r="U90" s="99"/>
      <c r="V90" s="99"/>
      <c r="W90" s="99"/>
      <c r="Y90" s="153" t="str">
        <f t="shared" si="38"/>
        <v/>
      </c>
      <c r="Z90" s="153" t="str">
        <f t="shared" si="38"/>
        <v/>
      </c>
      <c r="AA90" s="161" t="str">
        <f t="shared" si="38"/>
        <v/>
      </c>
      <c r="AB90" s="153" t="str">
        <f t="shared" si="38"/>
        <v/>
      </c>
      <c r="AC90" s="153" t="str">
        <f t="shared" si="38"/>
        <v/>
      </c>
      <c r="AD90" s="153" t="str">
        <f t="shared" si="38"/>
        <v/>
      </c>
      <c r="AE90" s="153" t="str">
        <f t="shared" si="38"/>
        <v/>
      </c>
    </row>
    <row r="91" spans="1:35">
      <c r="A91" s="25"/>
      <c r="B91" s="135"/>
      <c r="C91" s="128">
        <v>5</v>
      </c>
      <c r="D91" s="129">
        <v>0.58333333333333337</v>
      </c>
      <c r="E91" s="211" t="s">
        <v>777</v>
      </c>
      <c r="F91" s="119" t="str">
        <f t="shared" si="49"/>
        <v>予備</v>
      </c>
      <c r="G91" s="130" t="str">
        <f t="shared" si="50"/>
        <v>予備</v>
      </c>
      <c r="H91" s="131"/>
      <c r="I91" s="130" t="s">
        <v>1</v>
      </c>
      <c r="J91" s="191"/>
      <c r="K91" s="128" t="str">
        <f t="shared" si="51"/>
        <v>予備</v>
      </c>
      <c r="L91" s="132"/>
      <c r="M91" s="21"/>
      <c r="N91" s="22" t="str">
        <f t="shared" si="44"/>
        <v>予備</v>
      </c>
      <c r="O91" s="22" t="str">
        <f t="shared" si="45"/>
        <v>予備</v>
      </c>
      <c r="Q91" s="99"/>
      <c r="R91" s="99"/>
      <c r="S91" s="165"/>
      <c r="T91" s="99"/>
      <c r="U91" s="99"/>
      <c r="V91" s="99"/>
      <c r="W91" s="99"/>
      <c r="Y91" s="153" t="str">
        <f t="shared" si="38"/>
        <v/>
      </c>
      <c r="Z91" s="153" t="str">
        <f t="shared" si="38"/>
        <v/>
      </c>
      <c r="AA91" s="161" t="str">
        <f t="shared" si="38"/>
        <v/>
      </c>
      <c r="AB91" s="153" t="str">
        <f t="shared" si="38"/>
        <v/>
      </c>
      <c r="AC91" s="153" t="str">
        <f t="shared" si="38"/>
        <v/>
      </c>
      <c r="AD91" s="153" t="str">
        <f t="shared" si="38"/>
        <v/>
      </c>
      <c r="AE91" s="153" t="str">
        <f t="shared" si="38"/>
        <v/>
      </c>
    </row>
    <row r="92" spans="1:35" s="26" customFormat="1">
      <c r="A92" s="101"/>
      <c r="B92" s="102"/>
      <c r="C92" s="103"/>
      <c r="D92" s="104"/>
      <c r="E92" s="208"/>
      <c r="F92" s="102"/>
      <c r="G92" s="120"/>
      <c r="H92" s="102"/>
      <c r="I92" s="102"/>
      <c r="J92" s="102"/>
      <c r="K92" s="120"/>
      <c r="L92" s="105"/>
      <c r="N92" s="106" t="str">
        <f t="shared" si="44"/>
        <v/>
      </c>
      <c r="O92" s="106" t="str">
        <f t="shared" si="45"/>
        <v/>
      </c>
      <c r="P92" s="168"/>
      <c r="Q92" s="168"/>
      <c r="R92" s="168"/>
      <c r="S92" s="168"/>
      <c r="T92" s="168"/>
      <c r="U92" s="168"/>
      <c r="V92" s="168"/>
      <c r="W92" s="168"/>
      <c r="X92" s="168"/>
      <c r="Y92" s="169" t="str">
        <f t="shared" si="38"/>
        <v/>
      </c>
      <c r="Z92" s="169" t="str">
        <f t="shared" si="38"/>
        <v/>
      </c>
      <c r="AA92" s="170" t="str">
        <f t="shared" si="38"/>
        <v/>
      </c>
      <c r="AB92" s="169" t="str">
        <f t="shared" si="38"/>
        <v/>
      </c>
      <c r="AC92" s="169" t="str">
        <f t="shared" si="38"/>
        <v/>
      </c>
      <c r="AD92" s="169" t="str">
        <f t="shared" si="38"/>
        <v/>
      </c>
      <c r="AE92" s="153" t="str">
        <f t="shared" si="38"/>
        <v/>
      </c>
      <c r="AH92" s="168"/>
      <c r="AI92" s="168"/>
    </row>
    <row r="93" spans="1:35" ht="19.5">
      <c r="A93" s="6" t="s">
        <v>803</v>
      </c>
      <c r="B93" s="77"/>
      <c r="C93" s="78"/>
      <c r="D93" s="78"/>
      <c r="E93" s="209"/>
      <c r="F93" s="78"/>
      <c r="G93" s="121"/>
      <c r="H93" s="78"/>
      <c r="I93" s="78"/>
      <c r="J93" s="78"/>
      <c r="K93" s="121"/>
      <c r="L93" s="79"/>
      <c r="M93" s="21"/>
      <c r="N93" s="22" t="str">
        <f t="shared" si="44"/>
        <v/>
      </c>
      <c r="O93" s="22" t="str">
        <f t="shared" si="45"/>
        <v/>
      </c>
      <c r="Y93" s="153" t="str">
        <f t="shared" si="38"/>
        <v/>
      </c>
      <c r="Z93" s="153" t="str">
        <f t="shared" si="38"/>
        <v/>
      </c>
      <c r="AA93" s="161" t="str">
        <f t="shared" si="38"/>
        <v/>
      </c>
      <c r="AB93" s="153" t="str">
        <f t="shared" si="38"/>
        <v/>
      </c>
      <c r="AC93" s="153" t="str">
        <f t="shared" si="38"/>
        <v/>
      </c>
      <c r="AD93" s="153" t="str">
        <f t="shared" si="38"/>
        <v/>
      </c>
      <c r="AE93" s="153" t="str">
        <f t="shared" si="38"/>
        <v/>
      </c>
    </row>
    <row r="94" spans="1:35">
      <c r="A94" s="25"/>
      <c r="B94" s="357" t="s">
        <v>7</v>
      </c>
      <c r="C94" s="358"/>
      <c r="D94" s="80" t="s">
        <v>6</v>
      </c>
      <c r="E94" s="210" t="s">
        <v>5</v>
      </c>
      <c r="F94" s="107" t="s">
        <v>4</v>
      </c>
      <c r="G94" s="107" t="s">
        <v>3</v>
      </c>
      <c r="H94" s="108"/>
      <c r="I94" s="109" t="s">
        <v>1</v>
      </c>
      <c r="J94" s="107"/>
      <c r="K94" s="107" t="s">
        <v>2</v>
      </c>
      <c r="L94" s="107"/>
      <c r="M94" s="21"/>
      <c r="N94" s="22" t="str">
        <f t="shared" si="44"/>
        <v>Gno</v>
      </c>
      <c r="O94" s="22" t="str">
        <f t="shared" si="45"/>
        <v>Gn</v>
      </c>
      <c r="R94" s="123"/>
      <c r="Y94" s="153" t="str">
        <f t="shared" si="38"/>
        <v/>
      </c>
      <c r="Z94" s="153" t="str">
        <f t="shared" si="38"/>
        <v/>
      </c>
      <c r="AA94" s="161" t="str">
        <f t="shared" si="38"/>
        <v/>
      </c>
      <c r="AB94" s="153" t="str">
        <f t="shared" si="38"/>
        <v/>
      </c>
      <c r="AC94" s="153" t="str">
        <f t="shared" si="38"/>
        <v/>
      </c>
      <c r="AD94" s="153" t="str">
        <f t="shared" si="38"/>
        <v/>
      </c>
      <c r="AE94" s="153" t="str">
        <f t="shared" si="38"/>
        <v/>
      </c>
    </row>
    <row r="95" spans="1:35" ht="16.5">
      <c r="A95" s="25"/>
      <c r="B95" s="355" t="s">
        <v>168</v>
      </c>
      <c r="C95" s="356"/>
      <c r="D95" s="356"/>
      <c r="E95" s="356"/>
      <c r="F95" s="356"/>
      <c r="G95" s="124"/>
      <c r="H95" s="125"/>
      <c r="I95" s="125"/>
      <c r="J95" s="125"/>
      <c r="K95" s="124"/>
      <c r="L95" s="126"/>
      <c r="M95" s="21"/>
      <c r="N95" s="22" t="str">
        <f t="shared" si="44"/>
        <v/>
      </c>
      <c r="O95" s="22" t="str">
        <f t="shared" si="45"/>
        <v/>
      </c>
      <c r="Q95" s="166"/>
      <c r="R95" s="123"/>
      <c r="Y95" s="153" t="str">
        <f t="shared" si="38"/>
        <v/>
      </c>
      <c r="Z95" s="153" t="str">
        <f t="shared" si="38"/>
        <v/>
      </c>
      <c r="AA95" s="161" t="str">
        <f t="shared" si="38"/>
        <v/>
      </c>
      <c r="AB95" s="153" t="str">
        <f t="shared" si="38"/>
        <v/>
      </c>
      <c r="AC95" s="153" t="str">
        <f t="shared" si="38"/>
        <v/>
      </c>
      <c r="AD95" s="153" t="str">
        <f t="shared" si="38"/>
        <v/>
      </c>
      <c r="AE95" s="153" t="str">
        <f t="shared" si="38"/>
        <v/>
      </c>
    </row>
    <row r="96" spans="1:35">
      <c r="A96" s="25"/>
      <c r="B96" s="127"/>
      <c r="C96" s="128">
        <v>1</v>
      </c>
      <c r="D96" s="129">
        <v>0.33333333333333331</v>
      </c>
      <c r="E96" s="211" t="s">
        <v>809</v>
      </c>
      <c r="F96" s="119" t="str">
        <f t="shared" ref="F96:F100" si="52">IF(E96="","",VLOOKUP(N96,TEAM_MST,3,FALSE))</f>
        <v>男子1部</v>
      </c>
      <c r="G96" s="130" t="str">
        <f t="shared" ref="G96:G100" si="53">IF(E96="","",VLOOKUP(N96,TEAM_MST,2,FALSE))</f>
        <v>協栄</v>
      </c>
      <c r="H96" s="192"/>
      <c r="I96" s="130" t="s">
        <v>1</v>
      </c>
      <c r="J96" s="130"/>
      <c r="K96" s="128" t="str">
        <f t="shared" ref="K96:K100" si="54">IF(E96="","",VLOOKUP(O96,TEAM_MST,2,FALSE))</f>
        <v>フレンズ</v>
      </c>
      <c r="L96" s="132"/>
      <c r="M96" s="21"/>
      <c r="N96" s="22" t="str">
        <f t="shared" si="44"/>
        <v>Ac1</v>
      </c>
      <c r="O96" s="22" t="str">
        <f t="shared" si="45"/>
        <v>Ac4</v>
      </c>
      <c r="Q96" s="99"/>
      <c r="R96" s="99"/>
      <c r="S96" s="165"/>
      <c r="T96" s="99"/>
      <c r="U96" s="99"/>
      <c r="V96" s="99"/>
      <c r="W96" s="99"/>
      <c r="Y96" s="153" t="str">
        <f t="shared" si="38"/>
        <v/>
      </c>
      <c r="Z96" s="153" t="str">
        <f t="shared" si="38"/>
        <v/>
      </c>
      <c r="AA96" s="161" t="str">
        <f t="shared" si="38"/>
        <v/>
      </c>
      <c r="AB96" s="153" t="str">
        <f t="shared" si="38"/>
        <v/>
      </c>
      <c r="AC96" s="153" t="str">
        <f t="shared" si="38"/>
        <v/>
      </c>
      <c r="AD96" s="153" t="str">
        <f t="shared" si="38"/>
        <v/>
      </c>
      <c r="AE96" s="153" t="str">
        <f t="shared" si="38"/>
        <v/>
      </c>
    </row>
    <row r="97" spans="1:35">
      <c r="A97" s="25"/>
      <c r="B97" s="127"/>
      <c r="C97" s="128">
        <v>2</v>
      </c>
      <c r="D97" s="129">
        <v>0.39583333333333331</v>
      </c>
      <c r="E97" s="211" t="s">
        <v>810</v>
      </c>
      <c r="F97" s="119" t="str">
        <f t="shared" si="52"/>
        <v>男子2部</v>
      </c>
      <c r="G97" s="130" t="str">
        <f t="shared" si="53"/>
        <v>三ツ目ソフト</v>
      </c>
      <c r="H97" s="131"/>
      <c r="I97" s="130" t="s">
        <v>1</v>
      </c>
      <c r="J97" s="191"/>
      <c r="K97" s="128" t="str">
        <f t="shared" si="54"/>
        <v>山崎ダンディーズ</v>
      </c>
      <c r="L97" s="132"/>
      <c r="M97" s="21"/>
      <c r="N97" s="22" t="str">
        <f t="shared" si="44"/>
        <v>Bc2</v>
      </c>
      <c r="O97" s="22" t="str">
        <f t="shared" si="45"/>
        <v>Bc3</v>
      </c>
      <c r="Q97" s="99"/>
      <c r="R97" s="99"/>
      <c r="S97" s="165"/>
      <c r="T97" s="99"/>
      <c r="U97" s="99"/>
      <c r="V97" s="99"/>
      <c r="W97" s="99"/>
      <c r="Y97" s="153" t="str">
        <f t="shared" ref="Y97:AE112" si="55">IF(Q97=0,"",VLOOKUP(Q97,UMP_MST,3,FALSE))</f>
        <v/>
      </c>
      <c r="Z97" s="153" t="str">
        <f t="shared" si="55"/>
        <v/>
      </c>
      <c r="AA97" s="161" t="str">
        <f t="shared" si="55"/>
        <v/>
      </c>
      <c r="AB97" s="153" t="str">
        <f t="shared" si="55"/>
        <v/>
      </c>
      <c r="AC97" s="153" t="str">
        <f t="shared" si="55"/>
        <v/>
      </c>
      <c r="AD97" s="153" t="str">
        <f t="shared" si="55"/>
        <v/>
      </c>
      <c r="AE97" s="153" t="str">
        <f t="shared" si="55"/>
        <v/>
      </c>
    </row>
    <row r="98" spans="1:35">
      <c r="A98" s="25"/>
      <c r="B98" s="127"/>
      <c r="C98" s="128">
        <v>3</v>
      </c>
      <c r="D98" s="129">
        <v>0.45833333333333331</v>
      </c>
      <c r="E98" s="211" t="s">
        <v>269</v>
      </c>
      <c r="F98" s="119" t="str">
        <f t="shared" si="52"/>
        <v>男子2部</v>
      </c>
      <c r="G98" s="130" t="str">
        <f t="shared" si="53"/>
        <v>メイプルズ</v>
      </c>
      <c r="H98" s="192"/>
      <c r="I98" s="130" t="s">
        <v>1</v>
      </c>
      <c r="J98" s="130"/>
      <c r="K98" s="128" t="str">
        <f t="shared" si="54"/>
        <v>ゼルコバ</v>
      </c>
      <c r="L98" s="132"/>
      <c r="M98" s="21"/>
      <c r="N98" s="22" t="str">
        <f t="shared" si="44"/>
        <v>Ba1</v>
      </c>
      <c r="O98" s="22" t="str">
        <f t="shared" si="45"/>
        <v>Ba4</v>
      </c>
      <c r="Q98" s="99"/>
      <c r="R98" s="99"/>
      <c r="S98" s="165"/>
      <c r="T98" s="99"/>
      <c r="U98" s="99"/>
      <c r="V98" s="99"/>
      <c r="W98" s="99"/>
      <c r="Y98" s="153" t="str">
        <f t="shared" si="55"/>
        <v/>
      </c>
      <c r="Z98" s="153" t="str">
        <f t="shared" si="55"/>
        <v/>
      </c>
      <c r="AA98" s="161" t="str">
        <f t="shared" si="55"/>
        <v/>
      </c>
      <c r="AB98" s="153" t="str">
        <f t="shared" si="55"/>
        <v/>
      </c>
      <c r="AC98" s="153" t="str">
        <f t="shared" si="55"/>
        <v/>
      </c>
      <c r="AD98" s="153" t="str">
        <f t="shared" si="55"/>
        <v/>
      </c>
      <c r="AE98" s="153" t="str">
        <f t="shared" si="55"/>
        <v/>
      </c>
    </row>
    <row r="99" spans="1:35">
      <c r="A99" s="25"/>
      <c r="B99" s="127"/>
      <c r="C99" s="128">
        <v>4</v>
      </c>
      <c r="D99" s="129">
        <v>0.52083333333333337</v>
      </c>
      <c r="E99" s="212" t="s">
        <v>811</v>
      </c>
      <c r="F99" s="119" t="str">
        <f t="shared" si="52"/>
        <v>男子2部</v>
      </c>
      <c r="G99" s="130" t="str">
        <f t="shared" si="53"/>
        <v>フライデーズ</v>
      </c>
      <c r="H99" s="192"/>
      <c r="I99" s="130" t="s">
        <v>1</v>
      </c>
      <c r="J99" s="130"/>
      <c r="K99" s="128" t="str">
        <f t="shared" si="54"/>
        <v>忠生自然ソフト</v>
      </c>
      <c r="L99" s="132"/>
      <c r="M99" s="21"/>
      <c r="N99" s="22" t="str">
        <f t="shared" si="44"/>
        <v>Bb2</v>
      </c>
      <c r="O99" s="22" t="str">
        <f t="shared" si="45"/>
        <v>Bb3</v>
      </c>
      <c r="Q99" s="99"/>
      <c r="R99" s="99"/>
      <c r="S99" s="165"/>
      <c r="T99" s="99"/>
      <c r="U99" s="99"/>
      <c r="V99" s="99"/>
      <c r="W99" s="99"/>
      <c r="Y99" s="153" t="str">
        <f t="shared" si="55"/>
        <v/>
      </c>
      <c r="Z99" s="153" t="str">
        <f t="shared" si="55"/>
        <v/>
      </c>
      <c r="AA99" s="161" t="str">
        <f t="shared" si="55"/>
        <v/>
      </c>
      <c r="AB99" s="153" t="str">
        <f t="shared" si="55"/>
        <v/>
      </c>
      <c r="AC99" s="153" t="str">
        <f t="shared" si="55"/>
        <v/>
      </c>
      <c r="AD99" s="153" t="str">
        <f t="shared" si="55"/>
        <v/>
      </c>
      <c r="AE99" s="153" t="str">
        <f t="shared" si="55"/>
        <v/>
      </c>
    </row>
    <row r="100" spans="1:35">
      <c r="A100" s="25"/>
      <c r="B100" s="127"/>
      <c r="C100" s="128">
        <v>5</v>
      </c>
      <c r="D100" s="129">
        <v>0.58333333333333337</v>
      </c>
      <c r="E100" s="212" t="s">
        <v>273</v>
      </c>
      <c r="F100" s="119" t="str">
        <f t="shared" si="52"/>
        <v>男子2部</v>
      </c>
      <c r="G100" s="130" t="str">
        <f t="shared" si="53"/>
        <v>南つくし野ソフト</v>
      </c>
      <c r="H100" s="192"/>
      <c r="I100" s="130" t="s">
        <v>1</v>
      </c>
      <c r="J100" s="130"/>
      <c r="K100" s="128" t="str">
        <f t="shared" si="54"/>
        <v>まろや</v>
      </c>
      <c r="L100" s="132"/>
      <c r="M100" s="21"/>
      <c r="N100" s="22" t="str">
        <f t="shared" si="44"/>
        <v>Ba2</v>
      </c>
      <c r="O100" s="22" t="str">
        <f t="shared" si="45"/>
        <v>Ba3</v>
      </c>
      <c r="Q100" s="99"/>
      <c r="R100" s="99"/>
      <c r="S100" s="165"/>
      <c r="T100" s="99"/>
      <c r="U100" s="99"/>
      <c r="V100" s="99"/>
      <c r="W100" s="99"/>
      <c r="Y100" s="153" t="str">
        <f t="shared" si="55"/>
        <v/>
      </c>
      <c r="Z100" s="153" t="str">
        <f t="shared" si="55"/>
        <v/>
      </c>
      <c r="AA100" s="161" t="str">
        <f t="shared" si="55"/>
        <v/>
      </c>
      <c r="AB100" s="153" t="str">
        <f t="shared" si="55"/>
        <v/>
      </c>
      <c r="AC100" s="153" t="str">
        <f t="shared" si="55"/>
        <v/>
      </c>
      <c r="AD100" s="153" t="str">
        <f t="shared" si="55"/>
        <v/>
      </c>
      <c r="AE100" s="153" t="str">
        <f t="shared" si="55"/>
        <v/>
      </c>
    </row>
    <row r="101" spans="1:35" ht="16.5">
      <c r="A101" s="25"/>
      <c r="B101" s="355" t="s">
        <v>802</v>
      </c>
      <c r="C101" s="356"/>
      <c r="D101" s="356"/>
      <c r="E101" s="356"/>
      <c r="F101" s="356"/>
      <c r="G101" s="124"/>
      <c r="H101" s="125"/>
      <c r="I101" s="125"/>
      <c r="J101" s="125"/>
      <c r="K101" s="124"/>
      <c r="L101" s="126"/>
      <c r="M101" s="21"/>
      <c r="N101" s="22" t="str">
        <f t="shared" si="44"/>
        <v/>
      </c>
      <c r="O101" s="22" t="str">
        <f t="shared" si="45"/>
        <v/>
      </c>
      <c r="Q101" s="166"/>
      <c r="R101" s="123"/>
      <c r="Y101" s="153" t="str">
        <f t="shared" si="55"/>
        <v/>
      </c>
      <c r="Z101" s="153" t="str">
        <f t="shared" si="55"/>
        <v/>
      </c>
      <c r="AA101" s="161" t="str">
        <f t="shared" si="55"/>
        <v/>
      </c>
      <c r="AB101" s="153" t="str">
        <f t="shared" si="55"/>
        <v/>
      </c>
      <c r="AC101" s="153" t="str">
        <f t="shared" si="55"/>
        <v/>
      </c>
      <c r="AD101" s="153" t="str">
        <f t="shared" si="55"/>
        <v/>
      </c>
      <c r="AE101" s="153" t="str">
        <f t="shared" si="55"/>
        <v/>
      </c>
    </row>
    <row r="102" spans="1:35">
      <c r="A102" s="25"/>
      <c r="B102" s="127"/>
      <c r="C102" s="128">
        <v>1</v>
      </c>
      <c r="D102" s="129">
        <v>0.33333333333333331</v>
      </c>
      <c r="E102" s="211" t="s">
        <v>812</v>
      </c>
      <c r="F102" s="119" t="str">
        <f t="shared" ref="F102:F106" si="56">IF(E102="","",VLOOKUP(N102,TEAM_MST,3,FALSE))</f>
        <v>キング</v>
      </c>
      <c r="G102" s="130" t="str">
        <f t="shared" ref="G102:G106" si="57">IF(E102="","",VLOOKUP(N102,TEAM_MST,2,FALSE))</f>
        <v>山崎パワーズ</v>
      </c>
      <c r="H102" s="192"/>
      <c r="I102" s="130" t="s">
        <v>1</v>
      </c>
      <c r="J102" s="130"/>
      <c r="K102" s="128" t="str">
        <f t="shared" ref="K102:K106" si="58">IF(E102="","",VLOOKUP(O102,TEAM_MST,2,FALSE))</f>
        <v>木曽ソフト</v>
      </c>
      <c r="L102" s="132"/>
      <c r="M102" s="21"/>
      <c r="N102" s="22" t="str">
        <f t="shared" si="44"/>
        <v>Ka1</v>
      </c>
      <c r="O102" s="22" t="str">
        <f t="shared" si="45"/>
        <v>Ka4</v>
      </c>
      <c r="Q102" s="99"/>
      <c r="R102" s="99"/>
      <c r="S102" s="165"/>
      <c r="T102" s="99"/>
      <c r="U102" s="99"/>
      <c r="V102" s="99"/>
      <c r="W102" s="99"/>
      <c r="Y102" s="153" t="str">
        <f t="shared" si="55"/>
        <v/>
      </c>
      <c r="Z102" s="153" t="str">
        <f t="shared" si="55"/>
        <v/>
      </c>
      <c r="AA102" s="161" t="str">
        <f t="shared" si="55"/>
        <v/>
      </c>
      <c r="AB102" s="153" t="str">
        <f t="shared" si="55"/>
        <v/>
      </c>
      <c r="AC102" s="153" t="str">
        <f t="shared" si="55"/>
        <v/>
      </c>
      <c r="AD102" s="153" t="str">
        <f t="shared" si="55"/>
        <v/>
      </c>
      <c r="AE102" s="153" t="str">
        <f t="shared" si="55"/>
        <v/>
      </c>
    </row>
    <row r="103" spans="1:35">
      <c r="A103" s="25"/>
      <c r="B103" s="127"/>
      <c r="C103" s="128">
        <v>2</v>
      </c>
      <c r="D103" s="129">
        <v>0.39583333333333331</v>
      </c>
      <c r="E103" s="211" t="s">
        <v>813</v>
      </c>
      <c r="F103" s="119" t="str">
        <f t="shared" si="56"/>
        <v>キング</v>
      </c>
      <c r="G103" s="130" t="str">
        <f t="shared" si="57"/>
        <v>山崎ドリンカーズM</v>
      </c>
      <c r="H103" s="131"/>
      <c r="I103" s="130" t="s">
        <v>1</v>
      </c>
      <c r="J103" s="191"/>
      <c r="K103" s="128" t="str">
        <f t="shared" si="58"/>
        <v>ホリデーズ</v>
      </c>
      <c r="L103" s="132"/>
      <c r="M103" s="21"/>
      <c r="N103" s="22" t="str">
        <f t="shared" si="44"/>
        <v>Ka2</v>
      </c>
      <c r="O103" s="22" t="str">
        <f t="shared" si="45"/>
        <v>Ka3</v>
      </c>
      <c r="Q103" s="99"/>
      <c r="R103" s="99"/>
      <c r="S103" s="165"/>
      <c r="T103" s="99"/>
      <c r="U103" s="99"/>
      <c r="V103" s="99"/>
      <c r="W103" s="99"/>
      <c r="Y103" s="153" t="str">
        <f t="shared" si="55"/>
        <v/>
      </c>
      <c r="Z103" s="153" t="str">
        <f t="shared" si="55"/>
        <v/>
      </c>
      <c r="AA103" s="161" t="str">
        <f t="shared" si="55"/>
        <v/>
      </c>
      <c r="AB103" s="153" t="str">
        <f t="shared" si="55"/>
        <v/>
      </c>
      <c r="AC103" s="153" t="str">
        <f t="shared" si="55"/>
        <v/>
      </c>
      <c r="AD103" s="153" t="str">
        <f t="shared" si="55"/>
        <v/>
      </c>
      <c r="AE103" s="153" t="str">
        <f t="shared" si="55"/>
        <v/>
      </c>
    </row>
    <row r="104" spans="1:35">
      <c r="A104" s="25"/>
      <c r="B104" s="127"/>
      <c r="C104" s="128">
        <v>3</v>
      </c>
      <c r="D104" s="129">
        <v>0.45833333333333331</v>
      </c>
      <c r="E104" s="211" t="s">
        <v>814</v>
      </c>
      <c r="F104" s="119" t="str">
        <f t="shared" si="56"/>
        <v>男子1部</v>
      </c>
      <c r="G104" s="130" t="str">
        <f t="shared" si="57"/>
        <v>オール南</v>
      </c>
      <c r="H104" s="131"/>
      <c r="I104" s="130" t="s">
        <v>1</v>
      </c>
      <c r="J104" s="191"/>
      <c r="K104" s="128" t="str">
        <f t="shared" si="58"/>
        <v>なるせパパーズ</v>
      </c>
      <c r="L104" s="132"/>
      <c r="M104" s="21"/>
      <c r="N104" s="22" t="str">
        <f t="shared" si="44"/>
        <v>Ab3</v>
      </c>
      <c r="O104" s="22" t="str">
        <f t="shared" si="45"/>
        <v>Ab4</v>
      </c>
      <c r="Q104" s="99"/>
      <c r="R104" s="99"/>
      <c r="S104" s="165"/>
      <c r="T104" s="99"/>
      <c r="U104" s="99"/>
      <c r="V104" s="99"/>
      <c r="W104" s="99"/>
      <c r="Y104" s="153" t="str">
        <f t="shared" si="55"/>
        <v/>
      </c>
      <c r="Z104" s="153" t="str">
        <f t="shared" si="55"/>
        <v/>
      </c>
      <c r="AA104" s="161" t="str">
        <f t="shared" si="55"/>
        <v/>
      </c>
      <c r="AB104" s="153" t="str">
        <f t="shared" si="55"/>
        <v/>
      </c>
      <c r="AC104" s="153" t="str">
        <f t="shared" si="55"/>
        <v/>
      </c>
      <c r="AD104" s="153" t="str">
        <f t="shared" si="55"/>
        <v/>
      </c>
      <c r="AE104" s="153" t="str">
        <f t="shared" si="55"/>
        <v/>
      </c>
    </row>
    <row r="105" spans="1:35">
      <c r="A105" s="25"/>
      <c r="B105" s="127"/>
      <c r="C105" s="128">
        <v>4</v>
      </c>
      <c r="D105" s="129">
        <v>0.52083333333333337</v>
      </c>
      <c r="E105" s="211" t="s">
        <v>815</v>
      </c>
      <c r="F105" s="119" t="str">
        <f t="shared" si="56"/>
        <v>男子1部</v>
      </c>
      <c r="G105" s="130" t="str">
        <f t="shared" si="57"/>
        <v>沼町内会ソフト</v>
      </c>
      <c r="H105" s="192"/>
      <c r="I105" s="130" t="s">
        <v>1</v>
      </c>
      <c r="J105" s="130"/>
      <c r="K105" s="128" t="str">
        <f t="shared" si="58"/>
        <v>ドリンカーズL</v>
      </c>
      <c r="L105" s="132"/>
      <c r="M105" s="21"/>
      <c r="N105" s="22" t="str">
        <f t="shared" si="44"/>
        <v>Aa1</v>
      </c>
      <c r="O105" s="22" t="str">
        <f t="shared" si="45"/>
        <v>Aa2</v>
      </c>
      <c r="Q105" s="99"/>
      <c r="R105" s="99"/>
      <c r="S105" s="165"/>
      <c r="T105" s="99"/>
      <c r="U105" s="99"/>
      <c r="V105" s="99"/>
      <c r="W105" s="99"/>
      <c r="Y105" s="153" t="str">
        <f t="shared" si="55"/>
        <v/>
      </c>
      <c r="Z105" s="153" t="str">
        <f t="shared" si="55"/>
        <v/>
      </c>
      <c r="AA105" s="161" t="str">
        <f t="shared" si="55"/>
        <v/>
      </c>
      <c r="AB105" s="153" t="str">
        <f t="shared" si="55"/>
        <v/>
      </c>
      <c r="AC105" s="153" t="str">
        <f t="shared" si="55"/>
        <v/>
      </c>
      <c r="AD105" s="153" t="str">
        <f t="shared" si="55"/>
        <v/>
      </c>
      <c r="AE105" s="153" t="str">
        <f t="shared" si="55"/>
        <v/>
      </c>
    </row>
    <row r="106" spans="1:35">
      <c r="A106" s="25"/>
      <c r="B106" s="135"/>
      <c r="C106" s="128">
        <v>5</v>
      </c>
      <c r="D106" s="129">
        <v>0.58333333333333337</v>
      </c>
      <c r="E106" s="211" t="s">
        <v>816</v>
      </c>
      <c r="F106" s="119" t="str">
        <f t="shared" si="56"/>
        <v>男子1部</v>
      </c>
      <c r="G106" s="130" t="str">
        <f t="shared" si="57"/>
        <v>つくし野フューチャーズ</v>
      </c>
      <c r="H106" s="131"/>
      <c r="I106" s="130" t="s">
        <v>1</v>
      </c>
      <c r="J106" s="191"/>
      <c r="K106" s="128" t="str">
        <f t="shared" si="58"/>
        <v>馬場ソフト</v>
      </c>
      <c r="L106" s="132"/>
      <c r="M106" s="21"/>
      <c r="N106" s="22" t="str">
        <f t="shared" si="44"/>
        <v>Ac2</v>
      </c>
      <c r="O106" s="22" t="str">
        <f t="shared" si="45"/>
        <v>Ac3</v>
      </c>
      <c r="Q106" s="99"/>
      <c r="R106" s="99"/>
      <c r="S106" s="165"/>
      <c r="T106" s="99"/>
      <c r="U106" s="99"/>
      <c r="V106" s="99"/>
      <c r="W106" s="99"/>
      <c r="Y106" s="153" t="str">
        <f t="shared" si="55"/>
        <v/>
      </c>
      <c r="Z106" s="153" t="str">
        <f t="shared" si="55"/>
        <v/>
      </c>
      <c r="AA106" s="161" t="str">
        <f t="shared" si="55"/>
        <v/>
      </c>
      <c r="AB106" s="153" t="str">
        <f t="shared" si="55"/>
        <v/>
      </c>
      <c r="AC106" s="153" t="str">
        <f t="shared" si="55"/>
        <v/>
      </c>
      <c r="AD106" s="153" t="str">
        <f t="shared" si="55"/>
        <v/>
      </c>
      <c r="AE106" s="153" t="str">
        <f t="shared" si="55"/>
        <v/>
      </c>
    </row>
    <row r="107" spans="1:35" s="26" customFormat="1">
      <c r="A107" s="101"/>
      <c r="B107" s="102"/>
      <c r="C107" s="103"/>
      <c r="D107" s="104"/>
      <c r="E107" s="208"/>
      <c r="F107" s="102"/>
      <c r="G107" s="120"/>
      <c r="H107" s="102"/>
      <c r="I107" s="102"/>
      <c r="J107" s="102"/>
      <c r="K107" s="120"/>
      <c r="L107" s="105"/>
      <c r="N107" s="106" t="str">
        <f t="shared" si="44"/>
        <v/>
      </c>
      <c r="O107" s="106" t="str">
        <f t="shared" si="45"/>
        <v/>
      </c>
      <c r="P107" s="168"/>
      <c r="Q107" s="168"/>
      <c r="R107" s="168"/>
      <c r="S107" s="168"/>
      <c r="T107" s="168"/>
      <c r="U107" s="168"/>
      <c r="V107" s="168"/>
      <c r="W107" s="168"/>
      <c r="X107" s="168"/>
      <c r="Y107" s="169" t="str">
        <f t="shared" si="55"/>
        <v/>
      </c>
      <c r="Z107" s="169" t="str">
        <f t="shared" si="55"/>
        <v/>
      </c>
      <c r="AA107" s="170" t="str">
        <f t="shared" si="55"/>
        <v/>
      </c>
      <c r="AB107" s="169" t="str">
        <f t="shared" si="55"/>
        <v/>
      </c>
      <c r="AC107" s="169" t="str">
        <f t="shared" si="55"/>
        <v/>
      </c>
      <c r="AD107" s="169" t="str">
        <f t="shared" si="55"/>
        <v/>
      </c>
      <c r="AE107" s="153" t="str">
        <f t="shared" si="55"/>
        <v/>
      </c>
      <c r="AH107" s="168"/>
      <c r="AI107" s="168"/>
    </row>
    <row r="108" spans="1:35" ht="19.5">
      <c r="A108" s="6" t="s">
        <v>804</v>
      </c>
      <c r="B108" s="77"/>
      <c r="C108" s="78"/>
      <c r="D108" s="78"/>
      <c r="E108" s="209"/>
      <c r="F108" s="78"/>
      <c r="G108" s="121"/>
      <c r="H108" s="78"/>
      <c r="I108" s="78"/>
      <c r="J108" s="78"/>
      <c r="K108" s="121"/>
      <c r="L108" s="79"/>
      <c r="M108" s="21"/>
      <c r="N108" s="22" t="str">
        <f t="shared" si="44"/>
        <v/>
      </c>
      <c r="O108" s="22" t="str">
        <f t="shared" si="45"/>
        <v/>
      </c>
      <c r="Y108" s="153" t="str">
        <f t="shared" si="55"/>
        <v/>
      </c>
      <c r="Z108" s="153" t="str">
        <f t="shared" si="55"/>
        <v/>
      </c>
      <c r="AA108" s="161" t="str">
        <f t="shared" si="55"/>
        <v/>
      </c>
      <c r="AB108" s="153" t="str">
        <f t="shared" si="55"/>
        <v/>
      </c>
      <c r="AC108" s="153" t="str">
        <f t="shared" si="55"/>
        <v/>
      </c>
      <c r="AD108" s="153" t="str">
        <f t="shared" si="55"/>
        <v/>
      </c>
      <c r="AE108" s="153" t="str">
        <f t="shared" si="55"/>
        <v/>
      </c>
    </row>
    <row r="109" spans="1:35">
      <c r="A109" s="25"/>
      <c r="B109" s="357" t="s">
        <v>7</v>
      </c>
      <c r="C109" s="358"/>
      <c r="D109" s="80" t="s">
        <v>6</v>
      </c>
      <c r="E109" s="210" t="s">
        <v>5</v>
      </c>
      <c r="F109" s="107" t="s">
        <v>4</v>
      </c>
      <c r="G109" s="107" t="s">
        <v>3</v>
      </c>
      <c r="H109" s="108"/>
      <c r="I109" s="109" t="s">
        <v>1</v>
      </c>
      <c r="J109" s="107"/>
      <c r="K109" s="107" t="s">
        <v>2</v>
      </c>
      <c r="L109" s="305" t="s">
        <v>904</v>
      </c>
      <c r="M109" s="21"/>
      <c r="N109" s="22" t="str">
        <f t="shared" si="44"/>
        <v>Gno</v>
      </c>
      <c r="O109" s="22" t="str">
        <f t="shared" si="45"/>
        <v>Gn</v>
      </c>
      <c r="R109" s="123"/>
      <c r="Y109" s="153" t="str">
        <f t="shared" si="55"/>
        <v/>
      </c>
      <c r="Z109" s="153" t="str">
        <f t="shared" si="55"/>
        <v/>
      </c>
      <c r="AA109" s="161" t="str">
        <f t="shared" si="55"/>
        <v/>
      </c>
      <c r="AB109" s="153" t="str">
        <f t="shared" si="55"/>
        <v/>
      </c>
      <c r="AC109" s="153" t="str">
        <f t="shared" si="55"/>
        <v/>
      </c>
      <c r="AD109" s="153" t="str">
        <f t="shared" si="55"/>
        <v/>
      </c>
      <c r="AE109" s="153" t="str">
        <f t="shared" si="55"/>
        <v/>
      </c>
    </row>
    <row r="110" spans="1:35" ht="16.5">
      <c r="A110" s="25"/>
      <c r="B110" s="355" t="s">
        <v>168</v>
      </c>
      <c r="C110" s="356"/>
      <c r="D110" s="356"/>
      <c r="E110" s="356"/>
      <c r="F110" s="356"/>
      <c r="G110" s="124"/>
      <c r="H110" s="125"/>
      <c r="I110" s="125"/>
      <c r="J110" s="125"/>
      <c r="K110" s="354" t="s">
        <v>911</v>
      </c>
      <c r="L110" s="354"/>
      <c r="M110" s="21"/>
      <c r="N110" s="22" t="str">
        <f t="shared" si="44"/>
        <v/>
      </c>
      <c r="O110" s="22" t="str">
        <f t="shared" si="45"/>
        <v/>
      </c>
      <c r="Q110" s="166"/>
      <c r="R110" s="123"/>
      <c r="Y110" s="153" t="str">
        <f t="shared" si="55"/>
        <v/>
      </c>
      <c r="Z110" s="153" t="str">
        <f t="shared" si="55"/>
        <v/>
      </c>
      <c r="AA110" s="161" t="str">
        <f t="shared" si="55"/>
        <v/>
      </c>
      <c r="AB110" s="153" t="str">
        <f t="shared" si="55"/>
        <v/>
      </c>
      <c r="AC110" s="153" t="str">
        <f t="shared" si="55"/>
        <v/>
      </c>
      <c r="AD110" s="153" t="str">
        <f t="shared" si="55"/>
        <v/>
      </c>
      <c r="AE110" s="153" t="str">
        <f t="shared" si="55"/>
        <v/>
      </c>
    </row>
    <row r="111" spans="1:35" s="255" customFormat="1" ht="18.75">
      <c r="A111" s="250"/>
      <c r="B111" s="251"/>
      <c r="C111" s="238">
        <v>1</v>
      </c>
      <c r="D111" s="129">
        <v>0.33333333333333331</v>
      </c>
      <c r="E111" s="211" t="s">
        <v>929</v>
      </c>
      <c r="F111" s="322" t="str">
        <f t="shared" ref="F111:F114" si="59">IF(E111="","",VLOOKUP(N111,TEAM_MST,3,FALSE))</f>
        <v>実年2部</v>
      </c>
      <c r="G111" s="323" t="str">
        <f t="shared" ref="G111:G114" si="60">IF(E111="","",VLOOKUP(N111,TEAM_MST,2,FALSE))</f>
        <v>Y・WAIS</v>
      </c>
      <c r="H111" s="324"/>
      <c r="I111" s="323" t="s">
        <v>1</v>
      </c>
      <c r="J111" s="323"/>
      <c r="K111" s="325" t="str">
        <f t="shared" ref="K111:K114" si="61">IF(E111="","",VLOOKUP(O111,TEAM_MST,2,FALSE))</f>
        <v>南つくし野シルバースターズ</v>
      </c>
      <c r="L111" s="363" t="s">
        <v>930</v>
      </c>
      <c r="M111" s="253"/>
      <c r="N111" s="254" t="str">
        <f t="shared" si="44"/>
        <v>Sc2</v>
      </c>
      <c r="O111" s="254" t="str">
        <f t="shared" si="45"/>
        <v>Sc3</v>
      </c>
      <c r="P111" s="317"/>
      <c r="Q111" s="256"/>
      <c r="R111" s="256"/>
      <c r="S111" s="257"/>
      <c r="T111" s="256"/>
      <c r="U111" s="256"/>
      <c r="V111" s="256"/>
      <c r="W111" s="256"/>
      <c r="Y111" s="258" t="str">
        <f t="shared" si="55"/>
        <v/>
      </c>
      <c r="Z111" s="258" t="str">
        <f t="shared" si="55"/>
        <v/>
      </c>
      <c r="AA111" s="259" t="str">
        <f t="shared" si="55"/>
        <v/>
      </c>
      <c r="AB111" s="258" t="str">
        <f t="shared" si="55"/>
        <v/>
      </c>
      <c r="AC111" s="258" t="str">
        <f t="shared" si="55"/>
        <v/>
      </c>
      <c r="AD111" s="258" t="str">
        <f t="shared" si="55"/>
        <v/>
      </c>
      <c r="AE111" s="258" t="str">
        <f t="shared" si="55"/>
        <v/>
      </c>
    </row>
    <row r="112" spans="1:35" ht="18.75">
      <c r="A112" s="25"/>
      <c r="B112" s="127"/>
      <c r="C112" s="128">
        <v>2</v>
      </c>
      <c r="D112" s="129">
        <v>0.39583333333333331</v>
      </c>
      <c r="E112" s="211" t="s">
        <v>931</v>
      </c>
      <c r="F112" s="322" t="str">
        <f t="shared" si="59"/>
        <v>実年2部</v>
      </c>
      <c r="G112" s="323" t="str">
        <f t="shared" si="60"/>
        <v>フレンズF</v>
      </c>
      <c r="H112" s="324"/>
      <c r="I112" s="323" t="s">
        <v>1</v>
      </c>
      <c r="J112" s="323"/>
      <c r="K112" s="325" t="str">
        <f t="shared" si="61"/>
        <v>丸山シニア</v>
      </c>
      <c r="L112" s="363" t="s">
        <v>932</v>
      </c>
      <c r="M112" s="21"/>
      <c r="N112" s="22" t="str">
        <f t="shared" si="44"/>
        <v>Sa1</v>
      </c>
      <c r="O112" s="22" t="str">
        <f t="shared" si="45"/>
        <v>Sa4</v>
      </c>
      <c r="P112" s="123" t="s">
        <v>907</v>
      </c>
      <c r="Q112" s="99"/>
      <c r="R112" s="99"/>
      <c r="S112" s="165"/>
      <c r="T112" s="99"/>
      <c r="U112" s="99"/>
      <c r="V112" s="99"/>
      <c r="W112" s="99"/>
      <c r="Y112" s="153" t="str">
        <f t="shared" si="55"/>
        <v/>
      </c>
      <c r="Z112" s="153" t="str">
        <f t="shared" si="55"/>
        <v/>
      </c>
      <c r="AA112" s="161" t="str">
        <f t="shared" si="55"/>
        <v/>
      </c>
      <c r="AB112" s="153" t="str">
        <f t="shared" si="55"/>
        <v/>
      </c>
      <c r="AC112" s="153" t="str">
        <f t="shared" si="55"/>
        <v/>
      </c>
      <c r="AD112" s="153" t="str">
        <f t="shared" si="55"/>
        <v/>
      </c>
      <c r="AE112" s="153" t="str">
        <f t="shared" si="55"/>
        <v/>
      </c>
    </row>
    <row r="113" spans="1:35" s="298" customFormat="1" ht="18.75">
      <c r="A113" s="292"/>
      <c r="B113" s="293"/>
      <c r="C113" s="294">
        <v>3</v>
      </c>
      <c r="D113" s="295">
        <v>0.45833333333333331</v>
      </c>
      <c r="E113" s="286" t="s">
        <v>933</v>
      </c>
      <c r="F113" s="287" t="str">
        <f t="shared" si="59"/>
        <v>キング</v>
      </c>
      <c r="G113" s="288" t="str">
        <f t="shared" si="60"/>
        <v>山崎ドリンカーズM</v>
      </c>
      <c r="H113" s="303"/>
      <c r="I113" s="288" t="s">
        <v>1</v>
      </c>
      <c r="J113" s="304"/>
      <c r="K113" s="290" t="str">
        <f t="shared" si="61"/>
        <v>木曽ソフト</v>
      </c>
      <c r="L113" s="364" t="s">
        <v>934</v>
      </c>
      <c r="M113" s="296"/>
      <c r="N113" s="297" t="str">
        <f t="shared" si="44"/>
        <v>Ka2</v>
      </c>
      <c r="O113" s="297" t="str">
        <f t="shared" si="45"/>
        <v>Ka4</v>
      </c>
      <c r="P113" s="316"/>
      <c r="Q113" s="299"/>
      <c r="R113" s="299"/>
      <c r="S113" s="300"/>
      <c r="T113" s="299"/>
      <c r="U113" s="299"/>
      <c r="V113" s="299"/>
      <c r="W113" s="299"/>
      <c r="Y113" s="301" t="str">
        <f t="shared" ref="Y113:AE128" si="62">IF(Q113=0,"",VLOOKUP(Q113,UMP_MST,3,FALSE))</f>
        <v/>
      </c>
      <c r="Z113" s="301" t="str">
        <f t="shared" si="62"/>
        <v/>
      </c>
      <c r="AA113" s="302" t="str">
        <f t="shared" si="62"/>
        <v/>
      </c>
      <c r="AB113" s="301" t="str">
        <f t="shared" si="62"/>
        <v/>
      </c>
      <c r="AC113" s="301" t="str">
        <f t="shared" si="62"/>
        <v/>
      </c>
      <c r="AD113" s="301" t="str">
        <f t="shared" si="62"/>
        <v/>
      </c>
      <c r="AE113" s="301" t="str">
        <f t="shared" si="62"/>
        <v/>
      </c>
    </row>
    <row r="114" spans="1:35" s="298" customFormat="1" ht="18.75">
      <c r="A114" s="292"/>
      <c r="B114" s="293"/>
      <c r="C114" s="294">
        <v>4</v>
      </c>
      <c r="D114" s="295">
        <v>0.52083333333333337</v>
      </c>
      <c r="E114" s="286" t="s">
        <v>906</v>
      </c>
      <c r="F114" s="287" t="str">
        <f t="shared" si="59"/>
        <v>キング</v>
      </c>
      <c r="G114" s="288" t="str">
        <f t="shared" si="60"/>
        <v>山崎エイトロマンス</v>
      </c>
      <c r="H114" s="289"/>
      <c r="I114" s="288" t="s">
        <v>1</v>
      </c>
      <c r="J114" s="288"/>
      <c r="K114" s="290" t="str">
        <f t="shared" si="61"/>
        <v>丸山ソフト</v>
      </c>
      <c r="L114" s="362" t="s">
        <v>928</v>
      </c>
      <c r="M114" s="296"/>
      <c r="N114" s="297" t="str">
        <f t="shared" si="44"/>
        <v>Kb1</v>
      </c>
      <c r="O114" s="297" t="str">
        <f t="shared" si="45"/>
        <v>Kb3</v>
      </c>
      <c r="P114" s="123" t="s">
        <v>907</v>
      </c>
      <c r="Q114" s="299"/>
      <c r="R114" s="299"/>
      <c r="S114" s="300"/>
      <c r="T114" s="299"/>
      <c r="U114" s="299"/>
      <c r="V114" s="299"/>
      <c r="W114" s="299"/>
      <c r="Y114" s="301" t="str">
        <f t="shared" si="62"/>
        <v/>
      </c>
      <c r="Z114" s="301" t="str">
        <f t="shared" si="62"/>
        <v/>
      </c>
      <c r="AA114" s="302" t="str">
        <f t="shared" si="62"/>
        <v/>
      </c>
      <c r="AB114" s="301" t="str">
        <f t="shared" si="62"/>
        <v/>
      </c>
      <c r="AC114" s="301" t="str">
        <f t="shared" si="62"/>
        <v/>
      </c>
      <c r="AD114" s="301" t="str">
        <f t="shared" si="62"/>
        <v/>
      </c>
      <c r="AE114" s="301" t="str">
        <f t="shared" si="62"/>
        <v/>
      </c>
    </row>
    <row r="115" spans="1:35" ht="18.75">
      <c r="A115" s="25"/>
      <c r="B115" s="127"/>
      <c r="C115" s="128">
        <v>5</v>
      </c>
      <c r="D115" s="129">
        <v>0.58333333333333337</v>
      </c>
      <c r="E115" s="211" t="s">
        <v>778</v>
      </c>
      <c r="F115" s="322" t="str">
        <f t="shared" ref="F115" si="63">IF(E115="","",VLOOKUP(N115,TEAM_MST,3,FALSE))</f>
        <v>予備</v>
      </c>
      <c r="G115" s="323" t="str">
        <f t="shared" ref="G115" si="64">IF(E115="","",VLOOKUP(N115,TEAM_MST,2,FALSE))</f>
        <v>予備</v>
      </c>
      <c r="H115" s="324"/>
      <c r="I115" s="323" t="s">
        <v>1</v>
      </c>
      <c r="J115" s="323"/>
      <c r="K115" s="325" t="str">
        <f t="shared" ref="K115" si="65">IF(E115="","",VLOOKUP(O115,TEAM_MST,2,FALSE))</f>
        <v>予備</v>
      </c>
      <c r="L115" s="365"/>
      <c r="M115" s="21"/>
      <c r="N115" s="22" t="str">
        <f t="shared" si="44"/>
        <v>予備</v>
      </c>
      <c r="O115" s="22" t="str">
        <f t="shared" si="45"/>
        <v>予備</v>
      </c>
      <c r="Q115" s="99"/>
      <c r="R115" s="99"/>
      <c r="S115" s="165"/>
      <c r="T115" s="99"/>
      <c r="U115" s="99"/>
      <c r="V115" s="99"/>
      <c r="W115" s="99"/>
      <c r="Y115" s="153" t="str">
        <f t="shared" si="62"/>
        <v/>
      </c>
      <c r="Z115" s="153" t="str">
        <f t="shared" si="62"/>
        <v/>
      </c>
      <c r="AA115" s="161" t="str">
        <f t="shared" si="62"/>
        <v/>
      </c>
      <c r="AB115" s="153" t="str">
        <f t="shared" si="62"/>
        <v/>
      </c>
      <c r="AC115" s="153" t="str">
        <f t="shared" si="62"/>
        <v/>
      </c>
      <c r="AD115" s="153" t="str">
        <f t="shared" si="62"/>
        <v/>
      </c>
      <c r="AE115" s="153" t="str">
        <f t="shared" si="62"/>
        <v/>
      </c>
    </row>
    <row r="116" spans="1:35" ht="16.5">
      <c r="A116" s="25"/>
      <c r="B116" s="355" t="s">
        <v>802</v>
      </c>
      <c r="C116" s="356"/>
      <c r="D116" s="356"/>
      <c r="E116" s="356"/>
      <c r="F116" s="356"/>
      <c r="G116" s="124"/>
      <c r="H116" s="125"/>
      <c r="I116" s="125"/>
      <c r="J116" s="125"/>
      <c r="K116" s="124"/>
      <c r="L116" s="306"/>
      <c r="M116" s="21"/>
      <c r="N116" s="22" t="str">
        <f t="shared" si="44"/>
        <v/>
      </c>
      <c r="O116" s="22" t="str">
        <f t="shared" si="45"/>
        <v/>
      </c>
      <c r="Q116" s="166"/>
      <c r="R116" s="123"/>
      <c r="Y116" s="153" t="str">
        <f t="shared" si="62"/>
        <v/>
      </c>
      <c r="Z116" s="153" t="str">
        <f t="shared" si="62"/>
        <v/>
      </c>
      <c r="AA116" s="161" t="str">
        <f t="shared" si="62"/>
        <v/>
      </c>
      <c r="AB116" s="153" t="str">
        <f t="shared" si="62"/>
        <v/>
      </c>
      <c r="AC116" s="153" t="str">
        <f t="shared" si="62"/>
        <v/>
      </c>
      <c r="AD116" s="153" t="str">
        <f t="shared" si="62"/>
        <v/>
      </c>
      <c r="AE116" s="153" t="str">
        <f t="shared" si="62"/>
        <v/>
      </c>
    </row>
    <row r="117" spans="1:35" s="264" customFormat="1" ht="18.75">
      <c r="A117" s="260"/>
      <c r="B117" s="261"/>
      <c r="C117" s="241">
        <v>1</v>
      </c>
      <c r="D117" s="239">
        <v>0.33333333333333331</v>
      </c>
      <c r="E117" s="240" t="s">
        <v>886</v>
      </c>
      <c r="F117" s="280" t="str">
        <f t="shared" ref="F117:F121" si="66">IF(E117="","",VLOOKUP(N117,TEAM_MST,3,FALSE))</f>
        <v>キング</v>
      </c>
      <c r="G117" s="281" t="str">
        <f t="shared" ref="G117:G121" si="67">IF(E117="","",VLOOKUP(N117,TEAM_MST,2,FALSE))</f>
        <v>見晴らしの丘のナウシカ</v>
      </c>
      <c r="H117" s="284"/>
      <c r="I117" s="281" t="s">
        <v>1</v>
      </c>
      <c r="J117" s="285"/>
      <c r="K117" s="283" t="str">
        <f t="shared" ref="K117:K121" si="68">IF(E117="","",VLOOKUP(O117,TEAM_MST,2,FALSE))</f>
        <v>サンダース</v>
      </c>
      <c r="L117" s="310" t="s">
        <v>915</v>
      </c>
      <c r="M117" s="262"/>
      <c r="N117" s="263" t="str">
        <f t="shared" si="44"/>
        <v>Kb2</v>
      </c>
      <c r="O117" s="263" t="str">
        <f t="shared" si="45"/>
        <v>Kb4</v>
      </c>
      <c r="P117" s="315"/>
      <c r="Q117" s="265"/>
      <c r="R117" s="265"/>
      <c r="S117" s="266"/>
      <c r="T117" s="265"/>
      <c r="U117" s="265"/>
      <c r="V117" s="265"/>
      <c r="W117" s="265"/>
      <c r="Y117" s="267" t="str">
        <f t="shared" si="62"/>
        <v/>
      </c>
      <c r="Z117" s="267" t="str">
        <f t="shared" si="62"/>
        <v/>
      </c>
      <c r="AA117" s="268" t="str">
        <f t="shared" si="62"/>
        <v/>
      </c>
      <c r="AB117" s="267" t="str">
        <f t="shared" si="62"/>
        <v/>
      </c>
      <c r="AC117" s="267" t="str">
        <f t="shared" si="62"/>
        <v/>
      </c>
      <c r="AD117" s="267" t="str">
        <f t="shared" si="62"/>
        <v/>
      </c>
      <c r="AE117" s="267" t="str">
        <f t="shared" si="62"/>
        <v/>
      </c>
    </row>
    <row r="118" spans="1:35" s="264" customFormat="1" ht="18.75">
      <c r="A118" s="260"/>
      <c r="B118" s="261"/>
      <c r="C118" s="241">
        <v>2</v>
      </c>
      <c r="D118" s="239">
        <v>0.39583333333333331</v>
      </c>
      <c r="E118" s="240" t="s">
        <v>887</v>
      </c>
      <c r="F118" s="280" t="str">
        <f t="shared" si="66"/>
        <v>キング</v>
      </c>
      <c r="G118" s="281" t="str">
        <f t="shared" si="67"/>
        <v>山崎パワーズ</v>
      </c>
      <c r="H118" s="284"/>
      <c r="I118" s="281" t="s">
        <v>1</v>
      </c>
      <c r="J118" s="285"/>
      <c r="K118" s="283" t="str">
        <f t="shared" si="68"/>
        <v>ホリデーズ</v>
      </c>
      <c r="L118" s="310" t="s">
        <v>916</v>
      </c>
      <c r="M118" s="262"/>
      <c r="N118" s="263" t="str">
        <f t="shared" si="44"/>
        <v>Ka1</v>
      </c>
      <c r="O118" s="263" t="str">
        <f t="shared" si="45"/>
        <v>Ka3</v>
      </c>
      <c r="P118" s="315"/>
      <c r="Q118" s="265"/>
      <c r="R118" s="265"/>
      <c r="S118" s="266"/>
      <c r="T118" s="265"/>
      <c r="U118" s="265"/>
      <c r="V118" s="265"/>
      <c r="W118" s="265"/>
      <c r="Y118" s="267" t="str">
        <f t="shared" si="62"/>
        <v/>
      </c>
      <c r="Z118" s="267" t="str">
        <f t="shared" si="62"/>
        <v/>
      </c>
      <c r="AA118" s="268" t="str">
        <f t="shared" si="62"/>
        <v/>
      </c>
      <c r="AB118" s="267" t="str">
        <f t="shared" si="62"/>
        <v/>
      </c>
      <c r="AC118" s="267" t="str">
        <f t="shared" si="62"/>
        <v/>
      </c>
      <c r="AD118" s="267" t="str">
        <f t="shared" si="62"/>
        <v/>
      </c>
      <c r="AE118" s="267" t="str">
        <f t="shared" si="62"/>
        <v/>
      </c>
    </row>
    <row r="119" spans="1:35" s="255" customFormat="1">
      <c r="A119" s="250"/>
      <c r="B119" s="251"/>
      <c r="C119" s="238">
        <v>3</v>
      </c>
      <c r="D119" s="252">
        <v>0.45833333333333331</v>
      </c>
      <c r="E119" s="234" t="s">
        <v>888</v>
      </c>
      <c r="F119" s="235" t="str">
        <f t="shared" si="66"/>
        <v>実年2部</v>
      </c>
      <c r="G119" s="236" t="str">
        <f t="shared" si="67"/>
        <v>南三小J</v>
      </c>
      <c r="H119" s="237"/>
      <c r="I119" s="236" t="s">
        <v>1</v>
      </c>
      <c r="J119" s="236"/>
      <c r="K119" s="238" t="str">
        <f t="shared" si="68"/>
        <v>忠生スターズ</v>
      </c>
      <c r="L119" s="312" t="s">
        <v>917</v>
      </c>
      <c r="M119" s="253"/>
      <c r="N119" s="254" t="str">
        <f t="shared" si="44"/>
        <v>Sa2</v>
      </c>
      <c r="O119" s="254" t="str">
        <f t="shared" si="45"/>
        <v>Sa3</v>
      </c>
      <c r="P119" s="317"/>
      <c r="Q119" s="256"/>
      <c r="R119" s="256"/>
      <c r="S119" s="257"/>
      <c r="T119" s="256"/>
      <c r="U119" s="256"/>
      <c r="V119" s="256"/>
      <c r="W119" s="256"/>
      <c r="Y119" s="258" t="str">
        <f t="shared" si="62"/>
        <v/>
      </c>
      <c r="Z119" s="258" t="str">
        <f t="shared" si="62"/>
        <v/>
      </c>
      <c r="AA119" s="259" t="str">
        <f t="shared" si="62"/>
        <v/>
      </c>
      <c r="AB119" s="258" t="str">
        <f t="shared" si="62"/>
        <v/>
      </c>
      <c r="AC119" s="258" t="str">
        <f t="shared" si="62"/>
        <v/>
      </c>
      <c r="AD119" s="258" t="str">
        <f t="shared" si="62"/>
        <v/>
      </c>
      <c r="AE119" s="258" t="str">
        <f t="shared" si="62"/>
        <v/>
      </c>
    </row>
    <row r="120" spans="1:35" s="255" customFormat="1">
      <c r="A120" s="250"/>
      <c r="B120" s="251"/>
      <c r="C120" s="238">
        <v>4</v>
      </c>
      <c r="D120" s="252">
        <v>0.52083333333333337</v>
      </c>
      <c r="E120" s="242" t="s">
        <v>885</v>
      </c>
      <c r="F120" s="235" t="str">
        <f t="shared" si="66"/>
        <v>実年2部</v>
      </c>
      <c r="G120" s="236" t="str">
        <f t="shared" si="67"/>
        <v>なるせキッズ</v>
      </c>
      <c r="H120" s="237"/>
      <c r="I120" s="236" t="s">
        <v>1</v>
      </c>
      <c r="J120" s="236"/>
      <c r="K120" s="238" t="str">
        <f t="shared" si="68"/>
        <v>七国山SC</v>
      </c>
      <c r="L120" s="312" t="s">
        <v>918</v>
      </c>
      <c r="M120" s="253"/>
      <c r="N120" s="254" t="str">
        <f t="shared" si="44"/>
        <v>Sb2</v>
      </c>
      <c r="O120" s="254" t="str">
        <f t="shared" si="45"/>
        <v>Sb3</v>
      </c>
      <c r="P120" s="317"/>
      <c r="Q120" s="256"/>
      <c r="R120" s="256"/>
      <c r="S120" s="257"/>
      <c r="T120" s="256"/>
      <c r="U120" s="256"/>
      <c r="V120" s="256"/>
      <c r="W120" s="256"/>
      <c r="Y120" s="258" t="str">
        <f t="shared" si="62"/>
        <v/>
      </c>
      <c r="Z120" s="258" t="str">
        <f t="shared" si="62"/>
        <v/>
      </c>
      <c r="AA120" s="259" t="str">
        <f t="shared" si="62"/>
        <v/>
      </c>
      <c r="AB120" s="258" t="str">
        <f t="shared" si="62"/>
        <v/>
      </c>
      <c r="AC120" s="258" t="str">
        <f t="shared" si="62"/>
        <v/>
      </c>
      <c r="AD120" s="258" t="str">
        <f t="shared" si="62"/>
        <v/>
      </c>
      <c r="AE120" s="258" t="str">
        <f t="shared" si="62"/>
        <v/>
      </c>
    </row>
    <row r="121" spans="1:35" s="275" customFormat="1">
      <c r="A121" s="270"/>
      <c r="B121" s="271"/>
      <c r="C121" s="248">
        <v>5</v>
      </c>
      <c r="D121" s="249">
        <v>0.58333333333333337</v>
      </c>
      <c r="E121" s="243" t="s">
        <v>858</v>
      </c>
      <c r="F121" s="244" t="str">
        <f t="shared" si="66"/>
        <v>男子1部</v>
      </c>
      <c r="G121" s="245" t="str">
        <f t="shared" si="67"/>
        <v>なるせパパーズS</v>
      </c>
      <c r="H121" s="272"/>
      <c r="I121" s="245" t="s">
        <v>1</v>
      </c>
      <c r="J121" s="245"/>
      <c r="K121" s="248" t="str">
        <f t="shared" si="68"/>
        <v>サザンストリーム</v>
      </c>
      <c r="L121" s="311" t="s">
        <v>857</v>
      </c>
      <c r="M121" s="273"/>
      <c r="N121" s="274" t="str">
        <f t="shared" si="44"/>
        <v>Aa3</v>
      </c>
      <c r="O121" s="274" t="str">
        <f t="shared" si="45"/>
        <v>Aa4</v>
      </c>
      <c r="P121" s="318"/>
      <c r="Q121" s="276"/>
      <c r="R121" s="276"/>
      <c r="S121" s="277"/>
      <c r="T121" s="276"/>
      <c r="U121" s="276"/>
      <c r="V121" s="276"/>
      <c r="W121" s="276"/>
      <c r="Y121" s="278" t="str">
        <f t="shared" si="62"/>
        <v/>
      </c>
      <c r="Z121" s="278" t="str">
        <f t="shared" si="62"/>
        <v/>
      </c>
      <c r="AA121" s="279" t="str">
        <f t="shared" si="62"/>
        <v/>
      </c>
      <c r="AB121" s="278" t="str">
        <f t="shared" si="62"/>
        <v/>
      </c>
      <c r="AC121" s="278" t="str">
        <f t="shared" si="62"/>
        <v/>
      </c>
      <c r="AD121" s="278" t="str">
        <f t="shared" si="62"/>
        <v/>
      </c>
      <c r="AE121" s="278" t="str">
        <f t="shared" si="62"/>
        <v/>
      </c>
    </row>
    <row r="122" spans="1:35" s="26" customFormat="1" ht="8.25">
      <c r="A122" s="101"/>
      <c r="B122" s="102"/>
      <c r="C122" s="103"/>
      <c r="D122" s="104"/>
      <c r="E122" s="208"/>
      <c r="F122" s="102"/>
      <c r="G122" s="120"/>
      <c r="H122" s="102"/>
      <c r="I122" s="102"/>
      <c r="J122" s="102"/>
      <c r="K122" s="120"/>
      <c r="L122" s="105"/>
      <c r="N122" s="106" t="str">
        <f t="shared" si="44"/>
        <v/>
      </c>
      <c r="O122" s="106" t="str">
        <f t="shared" si="45"/>
        <v/>
      </c>
      <c r="P122" s="168"/>
      <c r="Q122" s="168"/>
      <c r="R122" s="168"/>
      <c r="S122" s="168"/>
      <c r="T122" s="168"/>
      <c r="U122" s="168"/>
      <c r="V122" s="168"/>
      <c r="W122" s="168"/>
      <c r="X122" s="168"/>
      <c r="Y122" s="169" t="str">
        <f t="shared" si="62"/>
        <v/>
      </c>
      <c r="Z122" s="169" t="str">
        <f t="shared" si="62"/>
        <v/>
      </c>
      <c r="AA122" s="170" t="str">
        <f t="shared" si="62"/>
        <v/>
      </c>
      <c r="AB122" s="169" t="str">
        <f t="shared" si="62"/>
        <v/>
      </c>
      <c r="AC122" s="169" t="str">
        <f t="shared" si="62"/>
        <v/>
      </c>
      <c r="AD122" s="169" t="str">
        <f t="shared" si="62"/>
        <v/>
      </c>
      <c r="AE122" s="169" t="str">
        <f t="shared" si="62"/>
        <v/>
      </c>
      <c r="AH122" s="168"/>
      <c r="AI122" s="168"/>
    </row>
    <row r="123" spans="1:35" ht="19.5">
      <c r="A123" s="6" t="s">
        <v>805</v>
      </c>
      <c r="B123" s="77"/>
      <c r="C123" s="78"/>
      <c r="D123" s="78"/>
      <c r="E123" s="209"/>
      <c r="F123" s="78"/>
      <c r="G123" s="121"/>
      <c r="H123" s="78"/>
      <c r="I123" s="78"/>
      <c r="J123" s="78"/>
      <c r="K123" s="121"/>
      <c r="L123" s="79"/>
      <c r="M123" s="21"/>
      <c r="N123" s="22" t="str">
        <f t="shared" si="44"/>
        <v/>
      </c>
      <c r="O123" s="22" t="str">
        <f t="shared" si="45"/>
        <v/>
      </c>
      <c r="Y123" s="153" t="str">
        <f t="shared" si="62"/>
        <v/>
      </c>
      <c r="Z123" s="153" t="str">
        <f t="shared" si="62"/>
        <v/>
      </c>
      <c r="AA123" s="161" t="str">
        <f t="shared" si="62"/>
        <v/>
      </c>
      <c r="AB123" s="153" t="str">
        <f t="shared" si="62"/>
        <v/>
      </c>
      <c r="AC123" s="153" t="str">
        <f t="shared" si="62"/>
        <v/>
      </c>
      <c r="AD123" s="153" t="str">
        <f t="shared" si="62"/>
        <v/>
      </c>
      <c r="AE123" s="153" t="str">
        <f t="shared" si="62"/>
        <v/>
      </c>
    </row>
    <row r="124" spans="1:35">
      <c r="A124" s="25"/>
      <c r="B124" s="357" t="s">
        <v>7</v>
      </c>
      <c r="C124" s="358"/>
      <c r="D124" s="80" t="s">
        <v>6</v>
      </c>
      <c r="E124" s="210" t="s">
        <v>5</v>
      </c>
      <c r="F124" s="107" t="s">
        <v>4</v>
      </c>
      <c r="G124" s="107" t="s">
        <v>3</v>
      </c>
      <c r="H124" s="108"/>
      <c r="I124" s="109" t="s">
        <v>1</v>
      </c>
      <c r="J124" s="107"/>
      <c r="K124" s="107" t="s">
        <v>2</v>
      </c>
      <c r="L124" s="107"/>
      <c r="M124" s="21"/>
      <c r="N124" s="22" t="str">
        <f t="shared" si="44"/>
        <v>Gno</v>
      </c>
      <c r="O124" s="22" t="str">
        <f t="shared" si="45"/>
        <v>Gn</v>
      </c>
      <c r="R124" s="123"/>
      <c r="Y124" s="153" t="str">
        <f t="shared" si="62"/>
        <v/>
      </c>
      <c r="Z124" s="153" t="str">
        <f t="shared" si="62"/>
        <v/>
      </c>
      <c r="AA124" s="161" t="str">
        <f t="shared" si="62"/>
        <v/>
      </c>
      <c r="AB124" s="153" t="str">
        <f t="shared" si="62"/>
        <v/>
      </c>
      <c r="AC124" s="153" t="str">
        <f t="shared" si="62"/>
        <v/>
      </c>
      <c r="AD124" s="153" t="str">
        <f t="shared" si="62"/>
        <v/>
      </c>
      <c r="AE124" s="153" t="str">
        <f t="shared" si="62"/>
        <v/>
      </c>
    </row>
    <row r="125" spans="1:35" ht="16.5">
      <c r="A125" s="25"/>
      <c r="B125" s="355" t="s">
        <v>168</v>
      </c>
      <c r="C125" s="356"/>
      <c r="D125" s="356"/>
      <c r="E125" s="356"/>
      <c r="F125" s="356"/>
      <c r="G125" s="124"/>
      <c r="H125" s="125"/>
      <c r="I125" s="125"/>
      <c r="J125" s="125"/>
      <c r="K125" s="354" t="s">
        <v>911</v>
      </c>
      <c r="L125" s="354"/>
      <c r="M125" s="21"/>
      <c r="N125" s="22" t="str">
        <f t="shared" si="44"/>
        <v/>
      </c>
      <c r="O125" s="22" t="str">
        <f t="shared" si="45"/>
        <v/>
      </c>
      <c r="Q125" s="166"/>
      <c r="R125" s="123"/>
      <c r="Y125" s="153" t="str">
        <f t="shared" si="62"/>
        <v/>
      </c>
      <c r="Z125" s="153" t="str">
        <f t="shared" si="62"/>
        <v/>
      </c>
      <c r="AA125" s="161" t="str">
        <f t="shared" si="62"/>
        <v/>
      </c>
      <c r="AB125" s="153" t="str">
        <f t="shared" si="62"/>
        <v/>
      </c>
      <c r="AC125" s="153" t="str">
        <f t="shared" si="62"/>
        <v/>
      </c>
      <c r="AD125" s="153" t="str">
        <f t="shared" si="62"/>
        <v/>
      </c>
      <c r="AE125" s="153" t="str">
        <f t="shared" si="62"/>
        <v/>
      </c>
    </row>
    <row r="126" spans="1:35">
      <c r="A126" s="25"/>
      <c r="B126" s="127"/>
      <c r="C126" s="128">
        <v>1</v>
      </c>
      <c r="D126" s="129">
        <v>0.33333333333333331</v>
      </c>
      <c r="E126" s="211" t="s">
        <v>825</v>
      </c>
      <c r="F126" s="119" t="str">
        <f t="shared" ref="F126:F130" si="69">IF(E126="","",VLOOKUP(N126,TEAM_MST,3,FALSE))</f>
        <v>実年1部</v>
      </c>
      <c r="G126" s="130" t="str">
        <f t="shared" ref="G126:G130" si="70">IF(E126="","",VLOOKUP(N126,TEAM_MST,2,FALSE))</f>
        <v xml:space="preserve"> </v>
      </c>
      <c r="H126" s="192"/>
      <c r="I126" s="130" t="s">
        <v>1</v>
      </c>
      <c r="J126" s="130"/>
      <c r="K126" s="128" t="str">
        <f t="shared" ref="K126:K130" si="71">IF(E126="","",VLOOKUP(O126,TEAM_MST,2,FALSE))</f>
        <v xml:space="preserve"> </v>
      </c>
      <c r="L126" s="132"/>
      <c r="M126" s="21"/>
      <c r="N126" s="22" t="str">
        <f t="shared" si="44"/>
        <v>J準1</v>
      </c>
      <c r="O126" s="22" t="str">
        <f t="shared" si="45"/>
        <v>J準</v>
      </c>
      <c r="Q126" s="99"/>
      <c r="R126" s="99"/>
      <c r="S126" s="165"/>
      <c r="T126" s="99"/>
      <c r="U126" s="99"/>
      <c r="V126" s="99"/>
      <c r="W126" s="99"/>
      <c r="Y126" s="153" t="str">
        <f t="shared" si="62"/>
        <v/>
      </c>
      <c r="Z126" s="153" t="str">
        <f t="shared" si="62"/>
        <v/>
      </c>
      <c r="AA126" s="161" t="str">
        <f t="shared" si="62"/>
        <v/>
      </c>
      <c r="AB126" s="153" t="str">
        <f t="shared" si="62"/>
        <v/>
      </c>
      <c r="AC126" s="153" t="str">
        <f t="shared" si="62"/>
        <v/>
      </c>
      <c r="AD126" s="153" t="str">
        <f t="shared" si="62"/>
        <v/>
      </c>
      <c r="AE126" s="153" t="str">
        <f t="shared" si="62"/>
        <v/>
      </c>
    </row>
    <row r="127" spans="1:35">
      <c r="A127" s="25"/>
      <c r="B127" s="127"/>
      <c r="C127" s="128">
        <v>2</v>
      </c>
      <c r="D127" s="129">
        <v>0.39583333333333331</v>
      </c>
      <c r="E127" s="211" t="s">
        <v>826</v>
      </c>
      <c r="F127" s="119" t="str">
        <f t="shared" si="69"/>
        <v>実年1部</v>
      </c>
      <c r="G127" s="130" t="str">
        <f t="shared" si="70"/>
        <v xml:space="preserve"> </v>
      </c>
      <c r="H127" s="131"/>
      <c r="I127" s="130" t="s">
        <v>1</v>
      </c>
      <c r="J127" s="191"/>
      <c r="K127" s="128" t="str">
        <f t="shared" si="71"/>
        <v xml:space="preserve"> </v>
      </c>
      <c r="L127" s="132"/>
      <c r="M127" s="21"/>
      <c r="N127" s="22" t="str">
        <f t="shared" si="44"/>
        <v>J準2</v>
      </c>
      <c r="O127" s="22" t="str">
        <f t="shared" si="45"/>
        <v>J準</v>
      </c>
      <c r="Q127" s="99"/>
      <c r="R127" s="99"/>
      <c r="S127" s="165"/>
      <c r="T127" s="99"/>
      <c r="U127" s="99"/>
      <c r="V127" s="99"/>
      <c r="W127" s="99"/>
      <c r="Y127" s="153" t="str">
        <f t="shared" si="62"/>
        <v/>
      </c>
      <c r="Z127" s="153" t="str">
        <f t="shared" si="62"/>
        <v/>
      </c>
      <c r="AA127" s="161" t="str">
        <f t="shared" si="62"/>
        <v/>
      </c>
      <c r="AB127" s="153" t="str">
        <f t="shared" si="62"/>
        <v/>
      </c>
      <c r="AC127" s="153" t="str">
        <f t="shared" si="62"/>
        <v/>
      </c>
      <c r="AD127" s="153" t="str">
        <f t="shared" si="62"/>
        <v/>
      </c>
      <c r="AE127" s="153" t="str">
        <f t="shared" si="62"/>
        <v/>
      </c>
    </row>
    <row r="128" spans="1:35" s="264" customFormat="1" ht="18.75">
      <c r="A128" s="260"/>
      <c r="B128" s="261"/>
      <c r="C128" s="241">
        <v>3</v>
      </c>
      <c r="D128" s="239">
        <v>0.45833333333333331</v>
      </c>
      <c r="E128" s="326" t="s">
        <v>829</v>
      </c>
      <c r="F128" s="280" t="str">
        <f t="shared" si="69"/>
        <v>女子1部</v>
      </c>
      <c r="G128" s="281" t="str">
        <f t="shared" si="70"/>
        <v>ひまっきーず</v>
      </c>
      <c r="H128" s="282"/>
      <c r="I128" s="281" t="s">
        <v>1</v>
      </c>
      <c r="J128" s="281"/>
      <c r="K128" s="283" t="str">
        <f t="shared" si="71"/>
        <v>ワンダフルマザーズ</v>
      </c>
      <c r="L128" s="346" t="s">
        <v>920</v>
      </c>
      <c r="M128" s="262"/>
      <c r="N128" s="263" t="str">
        <f t="shared" si="44"/>
        <v>La1</v>
      </c>
      <c r="O128" s="263" t="str">
        <f t="shared" si="45"/>
        <v>La3</v>
      </c>
      <c r="P128" s="315"/>
      <c r="Q128" s="265"/>
      <c r="R128" s="265"/>
      <c r="S128" s="266"/>
      <c r="T128" s="265"/>
      <c r="U128" s="265"/>
      <c r="V128" s="265"/>
      <c r="W128" s="265"/>
      <c r="Y128" s="267" t="str">
        <f t="shared" si="62"/>
        <v/>
      </c>
      <c r="Z128" s="267" t="str">
        <f t="shared" si="62"/>
        <v/>
      </c>
      <c r="AA128" s="268" t="str">
        <f t="shared" si="62"/>
        <v/>
      </c>
      <c r="AB128" s="267" t="str">
        <f t="shared" si="62"/>
        <v/>
      </c>
      <c r="AC128" s="267" t="str">
        <f t="shared" si="62"/>
        <v/>
      </c>
      <c r="AD128" s="267" t="str">
        <f t="shared" si="62"/>
        <v/>
      </c>
      <c r="AE128" s="267" t="str">
        <f t="shared" si="62"/>
        <v/>
      </c>
    </row>
    <row r="129" spans="1:35">
      <c r="A129" s="25"/>
      <c r="B129" s="127"/>
      <c r="C129" s="128">
        <v>4</v>
      </c>
      <c r="D129" s="129">
        <v>0.52083333333333337</v>
      </c>
      <c r="E129" s="212"/>
      <c r="F129" s="119" t="str">
        <f t="shared" si="69"/>
        <v/>
      </c>
      <c r="G129" s="130" t="str">
        <f t="shared" si="70"/>
        <v/>
      </c>
      <c r="H129" s="192"/>
      <c r="I129" s="130" t="s">
        <v>1</v>
      </c>
      <c r="J129" s="130"/>
      <c r="K129" s="128" t="str">
        <f t="shared" si="71"/>
        <v/>
      </c>
      <c r="L129" s="132"/>
      <c r="M129" s="21"/>
      <c r="N129" s="22" t="str">
        <f t="shared" si="44"/>
        <v/>
      </c>
      <c r="O129" s="22" t="str">
        <f t="shared" si="45"/>
        <v/>
      </c>
      <c r="Q129" s="99"/>
      <c r="R129" s="99"/>
      <c r="S129" s="165"/>
      <c r="T129" s="99"/>
      <c r="U129" s="99"/>
      <c r="V129" s="99"/>
      <c r="W129" s="99"/>
      <c r="Y129" s="153" t="str">
        <f t="shared" ref="Y129:AE144" si="72">IF(Q129=0,"",VLOOKUP(Q129,UMP_MST,3,FALSE))</f>
        <v/>
      </c>
      <c r="Z129" s="153" t="str">
        <f t="shared" si="72"/>
        <v/>
      </c>
      <c r="AA129" s="161" t="str">
        <f t="shared" si="72"/>
        <v/>
      </c>
      <c r="AB129" s="153" t="str">
        <f t="shared" si="72"/>
        <v/>
      </c>
      <c r="AC129" s="153" t="str">
        <f t="shared" si="72"/>
        <v/>
      </c>
      <c r="AD129" s="153" t="str">
        <f t="shared" si="72"/>
        <v/>
      </c>
      <c r="AE129" s="153" t="str">
        <f t="shared" si="72"/>
        <v/>
      </c>
    </row>
    <row r="130" spans="1:35">
      <c r="A130" s="25"/>
      <c r="B130" s="127"/>
      <c r="C130" s="128">
        <v>5</v>
      </c>
      <c r="D130" s="129">
        <v>0.58333333333333337</v>
      </c>
      <c r="E130" s="212"/>
      <c r="F130" s="119" t="str">
        <f t="shared" si="69"/>
        <v/>
      </c>
      <c r="G130" s="130" t="str">
        <f t="shared" si="70"/>
        <v/>
      </c>
      <c r="H130" s="192"/>
      <c r="I130" s="130" t="s">
        <v>1</v>
      </c>
      <c r="J130" s="130"/>
      <c r="K130" s="128" t="str">
        <f t="shared" si="71"/>
        <v/>
      </c>
      <c r="L130" s="132"/>
      <c r="M130" s="21"/>
      <c r="N130" s="22" t="str">
        <f t="shared" si="44"/>
        <v/>
      </c>
      <c r="O130" s="22" t="str">
        <f t="shared" si="45"/>
        <v/>
      </c>
      <c r="Q130" s="99"/>
      <c r="R130" s="99"/>
      <c r="S130" s="165"/>
      <c r="T130" s="99"/>
      <c r="U130" s="99"/>
      <c r="V130" s="99"/>
      <c r="W130" s="99"/>
      <c r="Y130" s="153" t="str">
        <f t="shared" si="72"/>
        <v/>
      </c>
      <c r="Z130" s="153" t="str">
        <f t="shared" si="72"/>
        <v/>
      </c>
      <c r="AA130" s="161" t="str">
        <f t="shared" si="72"/>
        <v/>
      </c>
      <c r="AB130" s="153" t="str">
        <f t="shared" si="72"/>
        <v/>
      </c>
      <c r="AC130" s="153" t="str">
        <f t="shared" si="72"/>
        <v/>
      </c>
      <c r="AD130" s="153" t="str">
        <f t="shared" si="72"/>
        <v/>
      </c>
      <c r="AE130" s="153" t="str">
        <f t="shared" si="72"/>
        <v/>
      </c>
    </row>
    <row r="131" spans="1:35" ht="16.5">
      <c r="A131" s="25"/>
      <c r="B131" s="355" t="s">
        <v>802</v>
      </c>
      <c r="C131" s="356"/>
      <c r="D131" s="356"/>
      <c r="E131" s="356"/>
      <c r="F131" s="356"/>
      <c r="G131" s="124"/>
      <c r="H131" s="125"/>
      <c r="I131" s="125"/>
      <c r="J131" s="125"/>
      <c r="K131" s="124"/>
      <c r="L131" s="126"/>
      <c r="M131" s="21"/>
      <c r="N131" s="22" t="str">
        <f t="shared" si="44"/>
        <v/>
      </c>
      <c r="O131" s="22" t="str">
        <f t="shared" si="45"/>
        <v/>
      </c>
      <c r="Q131" s="166"/>
      <c r="R131" s="123"/>
      <c r="Y131" s="153" t="str">
        <f t="shared" si="72"/>
        <v/>
      </c>
      <c r="Z131" s="153" t="str">
        <f t="shared" si="72"/>
        <v/>
      </c>
      <c r="AA131" s="161" t="str">
        <f t="shared" si="72"/>
        <v/>
      </c>
      <c r="AB131" s="153" t="str">
        <f t="shared" si="72"/>
        <v/>
      </c>
      <c r="AC131" s="153" t="str">
        <f t="shared" si="72"/>
        <v/>
      </c>
      <c r="AD131" s="153" t="str">
        <f t="shared" si="72"/>
        <v/>
      </c>
      <c r="AE131" s="153" t="str">
        <f t="shared" si="72"/>
        <v/>
      </c>
    </row>
    <row r="132" spans="1:35">
      <c r="A132" s="25"/>
      <c r="B132" s="127"/>
      <c r="C132" s="128">
        <v>1</v>
      </c>
      <c r="D132" s="129">
        <v>0.33333333333333331</v>
      </c>
      <c r="E132" s="211" t="s">
        <v>830</v>
      </c>
      <c r="F132" s="119" t="str">
        <f t="shared" ref="F132:F136" si="73">IF(E132="","",VLOOKUP(N132,TEAM_MST,3,FALSE))</f>
        <v>男子1部</v>
      </c>
      <c r="G132" s="130" t="str">
        <f t="shared" ref="G132:G136" si="74">IF(E132="","",VLOOKUP(N132,TEAM_MST,2,FALSE))</f>
        <v xml:space="preserve"> </v>
      </c>
      <c r="H132" s="192"/>
      <c r="I132" s="130" t="s">
        <v>1</v>
      </c>
      <c r="J132" s="130"/>
      <c r="K132" s="128" t="str">
        <f t="shared" ref="K132:K136" si="75">IF(E132="","",VLOOKUP(O132,TEAM_MST,2,FALSE))</f>
        <v xml:space="preserve"> </v>
      </c>
      <c r="L132" s="132"/>
      <c r="M132" s="21"/>
      <c r="N132" s="22" t="str">
        <f t="shared" si="44"/>
        <v>A準</v>
      </c>
      <c r="O132" s="22" t="str">
        <f t="shared" si="45"/>
        <v>A準</v>
      </c>
      <c r="Q132" s="99"/>
      <c r="R132" s="99"/>
      <c r="S132" s="165"/>
      <c r="T132" s="99"/>
      <c r="U132" s="99"/>
      <c r="V132" s="99"/>
      <c r="W132" s="99"/>
      <c r="Y132" s="153" t="str">
        <f t="shared" si="72"/>
        <v/>
      </c>
      <c r="Z132" s="153" t="str">
        <f t="shared" si="72"/>
        <v/>
      </c>
      <c r="AA132" s="161" t="str">
        <f t="shared" si="72"/>
        <v/>
      </c>
      <c r="AB132" s="153" t="str">
        <f t="shared" si="72"/>
        <v/>
      </c>
      <c r="AC132" s="153" t="str">
        <f t="shared" si="72"/>
        <v/>
      </c>
      <c r="AD132" s="153" t="str">
        <f t="shared" si="72"/>
        <v/>
      </c>
      <c r="AE132" s="153" t="str">
        <f t="shared" si="72"/>
        <v/>
      </c>
    </row>
    <row r="133" spans="1:35">
      <c r="A133" s="25"/>
      <c r="B133" s="127"/>
      <c r="C133" s="128">
        <v>2</v>
      </c>
      <c r="D133" s="129">
        <v>0.39583333333333331</v>
      </c>
      <c r="E133" s="211" t="s">
        <v>831</v>
      </c>
      <c r="F133" s="119" t="str">
        <f t="shared" si="73"/>
        <v>男子2部</v>
      </c>
      <c r="G133" s="130" t="str">
        <f t="shared" si="74"/>
        <v xml:space="preserve"> </v>
      </c>
      <c r="H133" s="131"/>
      <c r="I133" s="130" t="s">
        <v>1</v>
      </c>
      <c r="J133" s="191"/>
      <c r="K133" s="128" t="str">
        <f t="shared" si="75"/>
        <v xml:space="preserve"> </v>
      </c>
      <c r="L133" s="132"/>
      <c r="M133" s="21"/>
      <c r="N133" s="22" t="str">
        <f t="shared" si="44"/>
        <v>B準</v>
      </c>
      <c r="O133" s="22" t="str">
        <f t="shared" si="45"/>
        <v>B準</v>
      </c>
      <c r="Q133" s="99"/>
      <c r="R133" s="99"/>
      <c r="S133" s="165"/>
      <c r="T133" s="99"/>
      <c r="U133" s="99"/>
      <c r="V133" s="99"/>
      <c r="W133" s="99"/>
      <c r="Y133" s="153" t="str">
        <f t="shared" si="72"/>
        <v/>
      </c>
      <c r="Z133" s="153" t="str">
        <f t="shared" si="72"/>
        <v/>
      </c>
      <c r="AA133" s="161" t="str">
        <f t="shared" si="72"/>
        <v/>
      </c>
      <c r="AB133" s="153" t="str">
        <f t="shared" si="72"/>
        <v/>
      </c>
      <c r="AC133" s="153" t="str">
        <f t="shared" si="72"/>
        <v/>
      </c>
      <c r="AD133" s="153" t="str">
        <f t="shared" si="72"/>
        <v/>
      </c>
      <c r="AE133" s="153" t="str">
        <f t="shared" si="72"/>
        <v/>
      </c>
    </row>
    <row r="134" spans="1:35">
      <c r="A134" s="25"/>
      <c r="B134" s="127"/>
      <c r="C134" s="128">
        <v>3</v>
      </c>
      <c r="D134" s="129">
        <v>0.45833333333333331</v>
      </c>
      <c r="E134" s="211" t="s">
        <v>832</v>
      </c>
      <c r="F134" s="119" t="str">
        <f t="shared" si="73"/>
        <v>男子2部</v>
      </c>
      <c r="G134" s="130" t="str">
        <f t="shared" si="74"/>
        <v xml:space="preserve"> </v>
      </c>
      <c r="H134" s="131"/>
      <c r="I134" s="130" t="s">
        <v>1</v>
      </c>
      <c r="J134" s="191"/>
      <c r="K134" s="128" t="str">
        <f t="shared" si="75"/>
        <v xml:space="preserve"> </v>
      </c>
      <c r="L134" s="132"/>
      <c r="M134" s="21"/>
      <c r="N134" s="22" t="str">
        <f t="shared" si="44"/>
        <v>B②</v>
      </c>
      <c r="O134" s="22" t="str">
        <f t="shared" si="45"/>
        <v>B②</v>
      </c>
      <c r="Q134" s="99"/>
      <c r="R134" s="99"/>
      <c r="S134" s="165"/>
      <c r="T134" s="99"/>
      <c r="U134" s="99"/>
      <c r="V134" s="99"/>
      <c r="W134" s="99"/>
      <c r="Y134" s="153" t="str">
        <f t="shared" si="72"/>
        <v/>
      </c>
      <c r="Z134" s="153" t="str">
        <f t="shared" si="72"/>
        <v/>
      </c>
      <c r="AA134" s="161" t="str">
        <f t="shared" si="72"/>
        <v/>
      </c>
      <c r="AB134" s="153" t="str">
        <f t="shared" si="72"/>
        <v/>
      </c>
      <c r="AC134" s="153" t="str">
        <f t="shared" si="72"/>
        <v/>
      </c>
      <c r="AD134" s="153" t="str">
        <f t="shared" si="72"/>
        <v/>
      </c>
      <c r="AE134" s="153" t="str">
        <f t="shared" si="72"/>
        <v/>
      </c>
    </row>
    <row r="135" spans="1:35">
      <c r="A135" s="25"/>
      <c r="B135" s="127"/>
      <c r="C135" s="128">
        <v>4</v>
      </c>
      <c r="D135" s="129">
        <v>0.52083333333333337</v>
      </c>
      <c r="E135" s="211" t="s">
        <v>833</v>
      </c>
      <c r="F135" s="119" t="str">
        <f t="shared" si="73"/>
        <v>男子2部</v>
      </c>
      <c r="G135" s="130" t="str">
        <f t="shared" si="74"/>
        <v xml:space="preserve"> </v>
      </c>
      <c r="H135" s="192"/>
      <c r="I135" s="130" t="s">
        <v>1</v>
      </c>
      <c r="J135" s="130"/>
      <c r="K135" s="128" t="str">
        <f t="shared" si="75"/>
        <v xml:space="preserve"> </v>
      </c>
      <c r="L135" s="132"/>
      <c r="M135" s="21"/>
      <c r="N135" s="22" t="str">
        <f t="shared" si="44"/>
        <v>B③</v>
      </c>
      <c r="O135" s="22" t="str">
        <f t="shared" si="45"/>
        <v>B③</v>
      </c>
      <c r="Q135" s="99"/>
      <c r="R135" s="99"/>
      <c r="S135" s="165"/>
      <c r="T135" s="99"/>
      <c r="U135" s="99"/>
      <c r="V135" s="99"/>
      <c r="W135" s="99"/>
      <c r="Y135" s="153" t="str">
        <f t="shared" si="72"/>
        <v/>
      </c>
      <c r="Z135" s="153" t="str">
        <f t="shared" si="72"/>
        <v/>
      </c>
      <c r="AA135" s="161" t="str">
        <f t="shared" si="72"/>
        <v/>
      </c>
      <c r="AB135" s="153" t="str">
        <f t="shared" si="72"/>
        <v/>
      </c>
      <c r="AC135" s="153" t="str">
        <f t="shared" si="72"/>
        <v/>
      </c>
      <c r="AD135" s="153" t="str">
        <f t="shared" si="72"/>
        <v/>
      </c>
      <c r="AE135" s="153" t="str">
        <f t="shared" si="72"/>
        <v/>
      </c>
    </row>
    <row r="136" spans="1:35">
      <c r="A136" s="25"/>
      <c r="B136" s="135"/>
      <c r="C136" s="128">
        <v>5</v>
      </c>
      <c r="D136" s="129">
        <v>0.58333333333333337</v>
      </c>
      <c r="E136" s="211"/>
      <c r="F136" s="119" t="str">
        <f t="shared" si="73"/>
        <v/>
      </c>
      <c r="G136" s="130" t="str">
        <f t="shared" si="74"/>
        <v/>
      </c>
      <c r="H136" s="131"/>
      <c r="I136" s="130" t="s">
        <v>1</v>
      </c>
      <c r="J136" s="191"/>
      <c r="K136" s="128" t="str">
        <f t="shared" si="75"/>
        <v/>
      </c>
      <c r="L136" s="132"/>
      <c r="M136" s="21"/>
      <c r="N136" s="22" t="str">
        <f t="shared" si="44"/>
        <v/>
      </c>
      <c r="O136" s="22" t="str">
        <f t="shared" si="45"/>
        <v/>
      </c>
      <c r="Q136" s="99"/>
      <c r="R136" s="99"/>
      <c r="S136" s="165"/>
      <c r="T136" s="99"/>
      <c r="U136" s="99"/>
      <c r="V136" s="99"/>
      <c r="W136" s="99"/>
      <c r="Y136" s="153" t="str">
        <f t="shared" si="72"/>
        <v/>
      </c>
      <c r="Z136" s="153" t="str">
        <f t="shared" si="72"/>
        <v/>
      </c>
      <c r="AA136" s="161" t="str">
        <f t="shared" si="72"/>
        <v/>
      </c>
      <c r="AB136" s="153" t="str">
        <f t="shared" si="72"/>
        <v/>
      </c>
      <c r="AC136" s="153" t="str">
        <f t="shared" si="72"/>
        <v/>
      </c>
      <c r="AD136" s="153" t="str">
        <f t="shared" si="72"/>
        <v/>
      </c>
      <c r="AE136" s="153" t="str">
        <f t="shared" si="72"/>
        <v/>
      </c>
    </row>
    <row r="137" spans="1:35" s="26" customFormat="1" ht="8.25">
      <c r="A137" s="101"/>
      <c r="B137" s="102"/>
      <c r="C137" s="103"/>
      <c r="D137" s="104"/>
      <c r="E137" s="208"/>
      <c r="F137" s="102"/>
      <c r="G137" s="120"/>
      <c r="H137" s="102"/>
      <c r="I137" s="102"/>
      <c r="J137" s="102"/>
      <c r="K137" s="120"/>
      <c r="L137" s="105"/>
      <c r="N137" s="106" t="str">
        <f t="shared" si="44"/>
        <v/>
      </c>
      <c r="O137" s="106" t="str">
        <f t="shared" si="45"/>
        <v/>
      </c>
      <c r="P137" s="168"/>
      <c r="Q137" s="168"/>
      <c r="R137" s="168"/>
      <c r="S137" s="168"/>
      <c r="T137" s="168"/>
      <c r="U137" s="168"/>
      <c r="V137" s="168"/>
      <c r="W137" s="168"/>
      <c r="X137" s="168"/>
      <c r="Y137" s="169" t="str">
        <f t="shared" si="72"/>
        <v/>
      </c>
      <c r="Z137" s="169" t="str">
        <f t="shared" si="72"/>
        <v/>
      </c>
      <c r="AA137" s="170" t="str">
        <f t="shared" si="72"/>
        <v/>
      </c>
      <c r="AB137" s="169" t="str">
        <f t="shared" si="72"/>
        <v/>
      </c>
      <c r="AC137" s="169" t="str">
        <f t="shared" si="72"/>
        <v/>
      </c>
      <c r="AD137" s="169" t="str">
        <f t="shared" si="72"/>
        <v/>
      </c>
      <c r="AE137" s="169" t="str">
        <f t="shared" si="72"/>
        <v/>
      </c>
      <c r="AH137" s="168"/>
      <c r="AI137" s="168"/>
    </row>
    <row r="138" spans="1:35" ht="19.5">
      <c r="A138" s="6" t="s">
        <v>806</v>
      </c>
      <c r="B138" s="77"/>
      <c r="C138" s="78"/>
      <c r="D138" s="78"/>
      <c r="E138" s="209"/>
      <c r="F138" s="78"/>
      <c r="G138" s="121"/>
      <c r="H138" s="78"/>
      <c r="I138" s="78"/>
      <c r="J138" s="78"/>
      <c r="K138" s="121"/>
      <c r="L138" s="79"/>
      <c r="M138" s="21"/>
      <c r="N138" s="22" t="str">
        <f t="shared" si="44"/>
        <v/>
      </c>
      <c r="O138" s="22" t="str">
        <f t="shared" si="45"/>
        <v/>
      </c>
      <c r="Y138" s="153" t="str">
        <f t="shared" si="72"/>
        <v/>
      </c>
      <c r="Z138" s="153" t="str">
        <f t="shared" si="72"/>
        <v/>
      </c>
      <c r="AA138" s="161" t="str">
        <f t="shared" si="72"/>
        <v/>
      </c>
      <c r="AB138" s="153" t="str">
        <f t="shared" si="72"/>
        <v/>
      </c>
      <c r="AC138" s="153" t="str">
        <f t="shared" si="72"/>
        <v/>
      </c>
      <c r="AD138" s="153" t="str">
        <f t="shared" si="72"/>
        <v/>
      </c>
      <c r="AE138" s="153" t="str">
        <f t="shared" si="72"/>
        <v/>
      </c>
    </row>
    <row r="139" spans="1:35">
      <c r="A139" s="25"/>
      <c r="B139" s="357" t="s">
        <v>7</v>
      </c>
      <c r="C139" s="358"/>
      <c r="D139" s="80" t="s">
        <v>6</v>
      </c>
      <c r="E139" s="210" t="s">
        <v>5</v>
      </c>
      <c r="F139" s="107" t="s">
        <v>4</v>
      </c>
      <c r="G139" s="107" t="s">
        <v>3</v>
      </c>
      <c r="H139" s="108"/>
      <c r="I139" s="109" t="s">
        <v>1</v>
      </c>
      <c r="J139" s="107"/>
      <c r="K139" s="107" t="s">
        <v>2</v>
      </c>
      <c r="L139" s="107"/>
      <c r="M139" s="21"/>
      <c r="N139" s="22" t="str">
        <f t="shared" si="44"/>
        <v>Gno</v>
      </c>
      <c r="O139" s="22" t="str">
        <f t="shared" si="45"/>
        <v>Gn</v>
      </c>
      <c r="R139" s="123"/>
      <c r="Y139" s="153" t="str">
        <f t="shared" si="72"/>
        <v/>
      </c>
      <c r="Z139" s="153" t="str">
        <f t="shared" si="72"/>
        <v/>
      </c>
      <c r="AA139" s="161" t="str">
        <f t="shared" si="72"/>
        <v/>
      </c>
      <c r="AB139" s="153" t="str">
        <f t="shared" si="72"/>
        <v/>
      </c>
      <c r="AC139" s="153" t="str">
        <f t="shared" si="72"/>
        <v/>
      </c>
      <c r="AD139" s="153" t="str">
        <f t="shared" si="72"/>
        <v/>
      </c>
      <c r="AE139" s="153" t="str">
        <f t="shared" si="72"/>
        <v/>
      </c>
    </row>
    <row r="140" spans="1:35" ht="16.5">
      <c r="A140" s="25"/>
      <c r="B140" s="355" t="s">
        <v>168</v>
      </c>
      <c r="C140" s="356"/>
      <c r="D140" s="356"/>
      <c r="E140" s="356"/>
      <c r="F140" s="356"/>
      <c r="G140" s="124"/>
      <c r="H140" s="125"/>
      <c r="I140" s="125"/>
      <c r="J140" s="125"/>
      <c r="K140" s="354" t="s">
        <v>911</v>
      </c>
      <c r="L140" s="354"/>
      <c r="M140" s="21"/>
      <c r="N140" s="22" t="str">
        <f t="shared" si="44"/>
        <v/>
      </c>
      <c r="O140" s="22" t="str">
        <f t="shared" si="45"/>
        <v/>
      </c>
      <c r="Q140" s="166"/>
      <c r="R140" s="123"/>
      <c r="Y140" s="153" t="str">
        <f t="shared" si="72"/>
        <v/>
      </c>
      <c r="Z140" s="153" t="str">
        <f t="shared" si="72"/>
        <v/>
      </c>
      <c r="AA140" s="161" t="str">
        <f t="shared" si="72"/>
        <v/>
      </c>
      <c r="AB140" s="153" t="str">
        <f t="shared" si="72"/>
        <v/>
      </c>
      <c r="AC140" s="153" t="str">
        <f t="shared" si="72"/>
        <v/>
      </c>
      <c r="AD140" s="153" t="str">
        <f t="shared" si="72"/>
        <v/>
      </c>
      <c r="AE140" s="153" t="str">
        <f t="shared" si="72"/>
        <v/>
      </c>
    </row>
    <row r="141" spans="1:35">
      <c r="A141" s="25"/>
      <c r="B141" s="127"/>
      <c r="C141" s="128">
        <v>1</v>
      </c>
      <c r="D141" s="129">
        <v>0.33333333333333331</v>
      </c>
      <c r="E141" s="211" t="s">
        <v>834</v>
      </c>
      <c r="F141" s="119" t="str">
        <f t="shared" ref="F141:F145" si="76">IF(E141="","",VLOOKUP(N141,TEAM_MST,3,FALSE))</f>
        <v>実年1部</v>
      </c>
      <c r="G141" s="130" t="str">
        <f t="shared" ref="G141:G145" si="77">IF(E141="","",VLOOKUP(N141,TEAM_MST,2,FALSE))</f>
        <v xml:space="preserve"> </v>
      </c>
      <c r="H141" s="192"/>
      <c r="I141" s="130" t="s">
        <v>1</v>
      </c>
      <c r="J141" s="130"/>
      <c r="K141" s="128" t="str">
        <f t="shared" ref="K141:K145" si="78">IF(E141="","",VLOOKUP(O141,TEAM_MST,2,FALSE))</f>
        <v xml:space="preserve"> </v>
      </c>
      <c r="L141" s="132"/>
      <c r="M141" s="21"/>
      <c r="N141" s="22" t="str">
        <f t="shared" si="44"/>
        <v>J残</v>
      </c>
      <c r="O141" s="22" t="str">
        <f t="shared" si="45"/>
        <v>J残</v>
      </c>
      <c r="Q141" s="99"/>
      <c r="R141" s="99"/>
      <c r="S141" s="165"/>
      <c r="T141" s="99"/>
      <c r="U141" s="99"/>
      <c r="V141" s="99"/>
      <c r="W141" s="99"/>
      <c r="Y141" s="153" t="str">
        <f t="shared" si="72"/>
        <v/>
      </c>
      <c r="Z141" s="153" t="str">
        <f t="shared" si="72"/>
        <v/>
      </c>
      <c r="AA141" s="161" t="str">
        <f t="shared" si="72"/>
        <v/>
      </c>
      <c r="AB141" s="153" t="str">
        <f t="shared" si="72"/>
        <v/>
      </c>
      <c r="AC141" s="153" t="str">
        <f t="shared" si="72"/>
        <v/>
      </c>
      <c r="AD141" s="153" t="str">
        <f t="shared" si="72"/>
        <v/>
      </c>
      <c r="AE141" s="153" t="str">
        <f t="shared" si="72"/>
        <v/>
      </c>
    </row>
    <row r="142" spans="1:35" s="341" customFormat="1" ht="18">
      <c r="A142" s="327"/>
      <c r="B142" s="328"/>
      <c r="C142" s="329">
        <v>2</v>
      </c>
      <c r="D142" s="330">
        <v>0.39583333333333331</v>
      </c>
      <c r="E142" s="331" t="s">
        <v>827</v>
      </c>
      <c r="F142" s="332" t="str">
        <f t="shared" si="76"/>
        <v>クイーン</v>
      </c>
      <c r="G142" s="333" t="str">
        <f t="shared" si="77"/>
        <v>ファンキーロッキー</v>
      </c>
      <c r="H142" s="334"/>
      <c r="I142" s="333" t="s">
        <v>1</v>
      </c>
      <c r="J142" s="335"/>
      <c r="K142" s="336" t="str">
        <f t="shared" si="78"/>
        <v>旭町グリーンフレンズ</v>
      </c>
      <c r="L142" s="347" t="s">
        <v>921</v>
      </c>
      <c r="M142" s="337"/>
      <c r="N142" s="338" t="str">
        <f t="shared" si="44"/>
        <v>Qa1</v>
      </c>
      <c r="O142" s="338" t="str">
        <f t="shared" si="45"/>
        <v>Qa3</v>
      </c>
      <c r="P142" s="123" t="s">
        <v>925</v>
      </c>
      <c r="Q142" s="339"/>
      <c r="R142" s="339"/>
      <c r="S142" s="340"/>
      <c r="T142" s="339"/>
      <c r="U142" s="339"/>
      <c r="V142" s="339"/>
      <c r="W142" s="339"/>
      <c r="Y142" s="342" t="str">
        <f t="shared" si="72"/>
        <v/>
      </c>
      <c r="Z142" s="342" t="str">
        <f t="shared" si="72"/>
        <v/>
      </c>
      <c r="AA142" s="343" t="str">
        <f t="shared" si="72"/>
        <v/>
      </c>
      <c r="AB142" s="342" t="str">
        <f t="shared" si="72"/>
        <v/>
      </c>
      <c r="AC142" s="342" t="str">
        <f t="shared" si="72"/>
        <v/>
      </c>
      <c r="AD142" s="342" t="str">
        <f t="shared" si="72"/>
        <v/>
      </c>
      <c r="AE142" s="342" t="str">
        <f t="shared" si="72"/>
        <v/>
      </c>
    </row>
    <row r="143" spans="1:35" s="341" customFormat="1" ht="18">
      <c r="A143" s="327"/>
      <c r="B143" s="328"/>
      <c r="C143" s="329">
        <v>3</v>
      </c>
      <c r="D143" s="330">
        <v>0.45833333333333331</v>
      </c>
      <c r="E143" s="344" t="s">
        <v>828</v>
      </c>
      <c r="F143" s="332" t="str">
        <f t="shared" si="76"/>
        <v>クイーン</v>
      </c>
      <c r="G143" s="333" t="str">
        <f t="shared" si="77"/>
        <v>櫻組</v>
      </c>
      <c r="H143" s="345"/>
      <c r="I143" s="333" t="s">
        <v>1</v>
      </c>
      <c r="J143" s="333"/>
      <c r="K143" s="336" t="str">
        <f t="shared" si="78"/>
        <v>レッドフォックス</v>
      </c>
      <c r="L143" s="347" t="s">
        <v>921</v>
      </c>
      <c r="M143" s="337"/>
      <c r="N143" s="338" t="str">
        <f t="shared" ref="N143:N148" si="79">IF(E143="","",LEFT(E143,3))</f>
        <v>Qa2</v>
      </c>
      <c r="O143" s="338" t="str">
        <f t="shared" ref="O143:O148" si="80">IF(E143="","",LEFT(E143,2)&amp;MID(E143,4,1))</f>
        <v>Qa4</v>
      </c>
      <c r="P143" s="123" t="s">
        <v>925</v>
      </c>
      <c r="Q143" s="339"/>
      <c r="R143" s="339"/>
      <c r="S143" s="340"/>
      <c r="T143" s="339"/>
      <c r="U143" s="339"/>
      <c r="V143" s="339"/>
      <c r="W143" s="339"/>
      <c r="Y143" s="342" t="str">
        <f t="shared" si="72"/>
        <v/>
      </c>
      <c r="Z143" s="342" t="str">
        <f t="shared" si="72"/>
        <v/>
      </c>
      <c r="AA143" s="343" t="str">
        <f t="shared" si="72"/>
        <v/>
      </c>
      <c r="AB143" s="342" t="str">
        <f t="shared" si="72"/>
        <v/>
      </c>
      <c r="AC143" s="342" t="str">
        <f t="shared" si="72"/>
        <v/>
      </c>
      <c r="AD143" s="342" t="str">
        <f t="shared" si="72"/>
        <v/>
      </c>
      <c r="AE143" s="342" t="str">
        <f t="shared" si="72"/>
        <v/>
      </c>
    </row>
    <row r="144" spans="1:35">
      <c r="A144" s="25"/>
      <c r="B144" s="127"/>
      <c r="C144" s="128">
        <v>4</v>
      </c>
      <c r="D144" s="129">
        <v>0.52083333333333337</v>
      </c>
      <c r="E144" s="212"/>
      <c r="F144" s="119" t="str">
        <f t="shared" si="76"/>
        <v/>
      </c>
      <c r="G144" s="130" t="str">
        <f t="shared" si="77"/>
        <v/>
      </c>
      <c r="H144" s="192"/>
      <c r="I144" s="130" t="s">
        <v>1</v>
      </c>
      <c r="J144" s="130"/>
      <c r="K144" s="128" t="str">
        <f t="shared" si="78"/>
        <v/>
      </c>
      <c r="L144" s="132"/>
      <c r="M144" s="21"/>
      <c r="N144" s="22" t="str">
        <f t="shared" si="79"/>
        <v/>
      </c>
      <c r="O144" s="22" t="str">
        <f t="shared" si="80"/>
        <v/>
      </c>
      <c r="Q144" s="99"/>
      <c r="R144" s="99"/>
      <c r="S144" s="165"/>
      <c r="T144" s="99"/>
      <c r="U144" s="99"/>
      <c r="V144" s="99"/>
      <c r="W144" s="99"/>
      <c r="Y144" s="153" t="str">
        <f t="shared" si="72"/>
        <v/>
      </c>
      <c r="Z144" s="153" t="str">
        <f t="shared" si="72"/>
        <v/>
      </c>
      <c r="AA144" s="161" t="str">
        <f t="shared" si="72"/>
        <v/>
      </c>
      <c r="AB144" s="153" t="str">
        <f t="shared" si="72"/>
        <v/>
      </c>
      <c r="AC144" s="153" t="str">
        <f t="shared" si="72"/>
        <v/>
      </c>
      <c r="AD144" s="153" t="str">
        <f t="shared" si="72"/>
        <v/>
      </c>
      <c r="AE144" s="153" t="str">
        <f t="shared" si="72"/>
        <v/>
      </c>
    </row>
    <row r="145" spans="1:35">
      <c r="A145" s="25"/>
      <c r="B145" s="135"/>
      <c r="C145" s="128">
        <v>5</v>
      </c>
      <c r="D145" s="129">
        <v>0.58333333333333337</v>
      </c>
      <c r="E145" s="212"/>
      <c r="F145" s="119" t="str">
        <f t="shared" si="76"/>
        <v/>
      </c>
      <c r="G145" s="130" t="str">
        <f t="shared" si="77"/>
        <v/>
      </c>
      <c r="H145" s="192"/>
      <c r="I145" s="130" t="s">
        <v>1</v>
      </c>
      <c r="J145" s="130"/>
      <c r="K145" s="128" t="str">
        <f t="shared" si="78"/>
        <v/>
      </c>
      <c r="L145" s="132"/>
      <c r="M145" s="21"/>
      <c r="N145" s="22" t="str">
        <f t="shared" si="79"/>
        <v/>
      </c>
      <c r="O145" s="22" t="str">
        <f t="shared" si="80"/>
        <v/>
      </c>
      <c r="Q145" s="99"/>
      <c r="R145" s="99"/>
      <c r="S145" s="165"/>
      <c r="T145" s="99"/>
      <c r="U145" s="99"/>
      <c r="V145" s="99"/>
      <c r="W145" s="99"/>
      <c r="Y145" s="153" t="str">
        <f t="shared" ref="Y145:AE166" si="81">IF(Q145=0,"",VLOOKUP(Q145,UMP_MST,3,FALSE))</f>
        <v/>
      </c>
      <c r="Z145" s="153" t="str">
        <f t="shared" si="81"/>
        <v/>
      </c>
      <c r="AA145" s="161" t="str">
        <f t="shared" si="81"/>
        <v/>
      </c>
      <c r="AB145" s="153" t="str">
        <f t="shared" si="81"/>
        <v/>
      </c>
      <c r="AC145" s="153" t="str">
        <f t="shared" si="81"/>
        <v/>
      </c>
      <c r="AD145" s="153" t="str">
        <f t="shared" si="81"/>
        <v/>
      </c>
      <c r="AE145" s="153" t="str">
        <f t="shared" si="81"/>
        <v/>
      </c>
    </row>
    <row r="146" spans="1:35" ht="16.5">
      <c r="A146" s="25"/>
      <c r="B146" s="355" t="s">
        <v>919</v>
      </c>
      <c r="C146" s="356"/>
      <c r="D146" s="356"/>
      <c r="E146" s="356"/>
      <c r="F146" s="356"/>
      <c r="G146" s="124"/>
      <c r="H146" s="125"/>
      <c r="I146" s="125"/>
      <c r="J146" s="125"/>
      <c r="K146" s="124"/>
      <c r="L146" s="126"/>
      <c r="M146" s="21"/>
      <c r="N146" s="22" t="str">
        <f t="shared" si="79"/>
        <v/>
      </c>
      <c r="O146" s="22" t="str">
        <f t="shared" si="80"/>
        <v/>
      </c>
      <c r="Q146" s="166"/>
      <c r="R146" s="123"/>
      <c r="Y146" s="153" t="str">
        <f t="shared" si="81"/>
        <v/>
      </c>
      <c r="Z146" s="153" t="str">
        <f t="shared" si="81"/>
        <v/>
      </c>
      <c r="AA146" s="161" t="str">
        <f t="shared" si="81"/>
        <v/>
      </c>
      <c r="AB146" s="153" t="str">
        <f t="shared" si="81"/>
        <v/>
      </c>
      <c r="AC146" s="153" t="str">
        <f t="shared" si="81"/>
        <v/>
      </c>
      <c r="AD146" s="153" t="str">
        <f t="shared" si="81"/>
        <v/>
      </c>
      <c r="AE146" s="153" t="str">
        <f t="shared" si="81"/>
        <v/>
      </c>
    </row>
    <row r="147" spans="1:35" s="298" customFormat="1" ht="18.75">
      <c r="A147" s="292"/>
      <c r="B147" s="293"/>
      <c r="C147" s="294">
        <v>1</v>
      </c>
      <c r="D147" s="295">
        <v>0.33333333333333331</v>
      </c>
      <c r="E147" s="348" t="s">
        <v>835</v>
      </c>
      <c r="F147" s="287" t="str">
        <f t="shared" ref="F147:F151" si="82">IF(E147="","",VLOOKUP(N147,TEAM_MST,3,FALSE))</f>
        <v>実年2部</v>
      </c>
      <c r="G147" s="288" t="str">
        <f t="shared" ref="G147:G151" si="83">IF(E147="","",VLOOKUP(N147,TEAM_MST,2,FALSE))</f>
        <v xml:space="preserve"> </v>
      </c>
      <c r="H147" s="289"/>
      <c r="I147" s="288" t="s">
        <v>1</v>
      </c>
      <c r="J147" s="288"/>
      <c r="K147" s="290" t="str">
        <f t="shared" ref="K147:K151" si="84">IF(E147="","",VLOOKUP(O147,TEAM_MST,2,FALSE))</f>
        <v xml:space="preserve"> </v>
      </c>
      <c r="L147" s="350" t="s">
        <v>922</v>
      </c>
      <c r="M147" s="296"/>
      <c r="N147" s="297" t="str">
        <f t="shared" si="79"/>
        <v>S準</v>
      </c>
      <c r="O147" s="297" t="str">
        <f t="shared" si="80"/>
        <v>S準</v>
      </c>
      <c r="P147" s="316"/>
      <c r="Q147" s="299"/>
      <c r="R147" s="299"/>
      <c r="S147" s="300"/>
      <c r="T147" s="299"/>
      <c r="U147" s="299"/>
      <c r="V147" s="299"/>
      <c r="W147" s="299"/>
      <c r="Y147" s="301" t="str">
        <f t="shared" si="81"/>
        <v/>
      </c>
      <c r="Z147" s="301" t="str">
        <f t="shared" si="81"/>
        <v/>
      </c>
      <c r="AA147" s="302" t="str">
        <f t="shared" si="81"/>
        <v/>
      </c>
      <c r="AB147" s="301" t="str">
        <f t="shared" si="81"/>
        <v/>
      </c>
      <c r="AC147" s="301" t="str">
        <f t="shared" si="81"/>
        <v/>
      </c>
      <c r="AD147" s="301" t="str">
        <f t="shared" si="81"/>
        <v/>
      </c>
      <c r="AE147" s="301" t="str">
        <f t="shared" si="81"/>
        <v/>
      </c>
    </row>
    <row r="148" spans="1:35" s="298" customFormat="1" ht="18.75">
      <c r="A148" s="292"/>
      <c r="B148" s="293"/>
      <c r="C148" s="294">
        <v>2</v>
      </c>
      <c r="D148" s="295">
        <v>0.39583333333333331</v>
      </c>
      <c r="E148" s="348" t="s">
        <v>836</v>
      </c>
      <c r="F148" s="287" t="str">
        <f t="shared" si="82"/>
        <v>実年2部</v>
      </c>
      <c r="G148" s="288" t="str">
        <f t="shared" si="83"/>
        <v xml:space="preserve"> </v>
      </c>
      <c r="H148" s="303"/>
      <c r="I148" s="288" t="s">
        <v>1</v>
      </c>
      <c r="J148" s="304"/>
      <c r="K148" s="290" t="str">
        <f t="shared" si="84"/>
        <v xml:space="preserve"> </v>
      </c>
      <c r="L148" s="350" t="s">
        <v>923</v>
      </c>
      <c r="M148" s="296"/>
      <c r="N148" s="297" t="str">
        <f t="shared" si="79"/>
        <v>S②</v>
      </c>
      <c r="O148" s="297" t="str">
        <f t="shared" si="80"/>
        <v>S②</v>
      </c>
      <c r="P148" s="316"/>
      <c r="Q148" s="299"/>
      <c r="R148" s="299"/>
      <c r="S148" s="300"/>
      <c r="T148" s="299"/>
      <c r="U148" s="299"/>
      <c r="V148" s="299"/>
      <c r="W148" s="299"/>
      <c r="Y148" s="301" t="str">
        <f t="shared" si="81"/>
        <v/>
      </c>
      <c r="Z148" s="301" t="str">
        <f t="shared" si="81"/>
        <v/>
      </c>
      <c r="AA148" s="302" t="str">
        <f t="shared" si="81"/>
        <v/>
      </c>
      <c r="AB148" s="301" t="str">
        <f t="shared" si="81"/>
        <v/>
      </c>
      <c r="AC148" s="301" t="str">
        <f t="shared" si="81"/>
        <v/>
      </c>
      <c r="AD148" s="301" t="str">
        <f t="shared" si="81"/>
        <v/>
      </c>
      <c r="AE148" s="301" t="str">
        <f t="shared" si="81"/>
        <v/>
      </c>
    </row>
    <row r="149" spans="1:35" s="298" customFormat="1" ht="18.75">
      <c r="A149" s="292"/>
      <c r="B149" s="293"/>
      <c r="C149" s="294">
        <v>3</v>
      </c>
      <c r="D149" s="295">
        <v>0.45833333333333331</v>
      </c>
      <c r="E149" s="349" t="s">
        <v>837</v>
      </c>
      <c r="F149" s="287" t="str">
        <f t="shared" si="82"/>
        <v>実年2部</v>
      </c>
      <c r="G149" s="288" t="str">
        <f t="shared" si="83"/>
        <v xml:space="preserve"> </v>
      </c>
      <c r="H149" s="289"/>
      <c r="I149" s="288" t="s">
        <v>1</v>
      </c>
      <c r="J149" s="288"/>
      <c r="K149" s="290" t="str">
        <f t="shared" si="84"/>
        <v xml:space="preserve"> </v>
      </c>
      <c r="L149" s="350" t="s">
        <v>924</v>
      </c>
      <c r="M149" s="296"/>
      <c r="N149" s="297" t="str">
        <f t="shared" ref="N149:N151" si="85">IF(E149="","",LEFT(E149,3))</f>
        <v>S③</v>
      </c>
      <c r="O149" s="297" t="str">
        <f t="shared" ref="O149:O151" si="86">IF(E149="","",LEFT(E149,2)&amp;MID(E149,4,1))</f>
        <v>S③</v>
      </c>
      <c r="P149" s="316"/>
      <c r="Q149" s="299"/>
      <c r="R149" s="299"/>
      <c r="S149" s="300"/>
      <c r="T149" s="299"/>
      <c r="U149" s="299"/>
      <c r="V149" s="299"/>
      <c r="W149" s="299"/>
      <c r="Y149" s="301" t="str">
        <f t="shared" si="81"/>
        <v/>
      </c>
      <c r="Z149" s="301" t="str">
        <f t="shared" si="81"/>
        <v/>
      </c>
      <c r="AA149" s="302" t="str">
        <f t="shared" si="81"/>
        <v/>
      </c>
      <c r="AB149" s="301" t="str">
        <f t="shared" si="81"/>
        <v/>
      </c>
      <c r="AC149" s="301" t="str">
        <f t="shared" si="81"/>
        <v/>
      </c>
      <c r="AD149" s="301" t="str">
        <f t="shared" si="81"/>
        <v/>
      </c>
      <c r="AE149" s="301" t="str">
        <f t="shared" si="81"/>
        <v/>
      </c>
    </row>
    <row r="150" spans="1:35">
      <c r="A150" s="25"/>
      <c r="B150" s="127"/>
      <c r="C150" s="128">
        <v>4</v>
      </c>
      <c r="D150" s="129">
        <v>0.52083333333333337</v>
      </c>
      <c r="E150" s="212"/>
      <c r="F150" s="119" t="str">
        <f t="shared" si="82"/>
        <v/>
      </c>
      <c r="G150" s="130" t="str">
        <f t="shared" si="83"/>
        <v/>
      </c>
      <c r="H150" s="192"/>
      <c r="I150" s="130" t="s">
        <v>1</v>
      </c>
      <c r="J150" s="130"/>
      <c r="K150" s="128" t="str">
        <f t="shared" si="84"/>
        <v/>
      </c>
      <c r="L150" s="132"/>
      <c r="M150" s="21"/>
      <c r="N150" s="22" t="str">
        <f t="shared" si="85"/>
        <v/>
      </c>
      <c r="O150" s="22" t="str">
        <f t="shared" si="86"/>
        <v/>
      </c>
      <c r="Q150" s="99"/>
      <c r="R150" s="99"/>
      <c r="S150" s="165"/>
      <c r="T150" s="99"/>
      <c r="U150" s="99"/>
      <c r="V150" s="99"/>
      <c r="W150" s="99"/>
      <c r="Y150" s="153" t="str">
        <f t="shared" si="81"/>
        <v/>
      </c>
      <c r="Z150" s="153" t="str">
        <f t="shared" si="81"/>
        <v/>
      </c>
      <c r="AA150" s="161" t="str">
        <f t="shared" si="81"/>
        <v/>
      </c>
      <c r="AB150" s="153" t="str">
        <f t="shared" si="81"/>
        <v/>
      </c>
      <c r="AC150" s="153" t="str">
        <f t="shared" si="81"/>
        <v/>
      </c>
      <c r="AD150" s="153" t="str">
        <f t="shared" si="81"/>
        <v/>
      </c>
      <c r="AE150" s="153" t="str">
        <f t="shared" si="81"/>
        <v/>
      </c>
    </row>
    <row r="151" spans="1:35">
      <c r="A151" s="25"/>
      <c r="B151" s="135"/>
      <c r="C151" s="128">
        <v>5</v>
      </c>
      <c r="D151" s="129">
        <v>0.58333333333333337</v>
      </c>
      <c r="E151" s="212"/>
      <c r="F151" s="119" t="str">
        <f t="shared" si="82"/>
        <v/>
      </c>
      <c r="G151" s="130" t="str">
        <f t="shared" si="83"/>
        <v/>
      </c>
      <c r="H151" s="192"/>
      <c r="I151" s="130" t="s">
        <v>1</v>
      </c>
      <c r="J151" s="130"/>
      <c r="K151" s="128" t="str">
        <f t="shared" si="84"/>
        <v/>
      </c>
      <c r="L151" s="132"/>
      <c r="M151" s="21"/>
      <c r="N151" s="22" t="str">
        <f t="shared" si="85"/>
        <v/>
      </c>
      <c r="O151" s="22" t="str">
        <f t="shared" si="86"/>
        <v/>
      </c>
      <c r="Q151" s="99"/>
      <c r="R151" s="99"/>
      <c r="S151" s="165"/>
      <c r="T151" s="99"/>
      <c r="U151" s="99"/>
      <c r="V151" s="99"/>
      <c r="W151" s="99"/>
      <c r="Y151" s="153" t="str">
        <f t="shared" ref="Y151" si="87">IF(Q151=0,"",VLOOKUP(Q151,UMP_MST,3,FALSE))</f>
        <v/>
      </c>
      <c r="Z151" s="153" t="str">
        <f t="shared" ref="Z151" si="88">IF(R151=0,"",VLOOKUP(R151,UMP_MST,3,FALSE))</f>
        <v/>
      </c>
      <c r="AA151" s="161" t="str">
        <f t="shared" ref="AA151" si="89">IF(S151=0,"",VLOOKUP(S151,UMP_MST,3,FALSE))</f>
        <v/>
      </c>
      <c r="AB151" s="153" t="str">
        <f t="shared" ref="AB151" si="90">IF(T151=0,"",VLOOKUP(T151,UMP_MST,3,FALSE))</f>
        <v/>
      </c>
      <c r="AC151" s="153" t="str">
        <f t="shared" ref="AC151" si="91">IF(U151=0,"",VLOOKUP(U151,UMP_MST,3,FALSE))</f>
        <v/>
      </c>
      <c r="AD151" s="153" t="str">
        <f t="shared" ref="AD151" si="92">IF(V151=0,"",VLOOKUP(V151,UMP_MST,3,FALSE))</f>
        <v/>
      </c>
      <c r="AE151" s="153" t="str">
        <f t="shared" ref="AE151" si="93">IF(W151=0,"",VLOOKUP(W151,UMP_MST,3,FALSE))</f>
        <v/>
      </c>
    </row>
    <row r="152" spans="1:35" s="26" customFormat="1" ht="8.25">
      <c r="A152" s="101"/>
      <c r="B152" s="102"/>
      <c r="C152" s="103"/>
      <c r="D152" s="104"/>
      <c r="E152" s="208"/>
      <c r="F152" s="102"/>
      <c r="G152" s="120"/>
      <c r="H152" s="102"/>
      <c r="I152" s="102"/>
      <c r="J152" s="102"/>
      <c r="K152" s="120"/>
      <c r="L152" s="105"/>
      <c r="N152" s="106" t="str">
        <f>IF(E152="","",LEFT(E152,3))</f>
        <v/>
      </c>
      <c r="O152" s="106" t="str">
        <f>IF(E152="","",LEFT(E152,2)&amp;MID(E152,4,1))</f>
        <v/>
      </c>
      <c r="P152" s="168"/>
      <c r="Q152" s="168"/>
      <c r="R152" s="168"/>
      <c r="S152" s="168"/>
      <c r="T152" s="168"/>
      <c r="U152" s="168"/>
      <c r="V152" s="168"/>
      <c r="W152" s="168"/>
      <c r="X152" s="168"/>
      <c r="Y152" s="169" t="str">
        <f t="shared" si="81"/>
        <v/>
      </c>
      <c r="Z152" s="169" t="str">
        <f t="shared" si="81"/>
        <v/>
      </c>
      <c r="AA152" s="170" t="str">
        <f t="shared" si="81"/>
        <v/>
      </c>
      <c r="AB152" s="169" t="str">
        <f t="shared" si="81"/>
        <v/>
      </c>
      <c r="AC152" s="169" t="str">
        <f t="shared" si="81"/>
        <v/>
      </c>
      <c r="AD152" s="169" t="str">
        <f t="shared" si="81"/>
        <v/>
      </c>
      <c r="AE152" s="169" t="str">
        <f t="shared" si="81"/>
        <v/>
      </c>
      <c r="AH152" s="168"/>
      <c r="AI152" s="168"/>
    </row>
    <row r="153" spans="1:35" ht="19.5">
      <c r="A153" s="6" t="s">
        <v>807</v>
      </c>
      <c r="B153" s="77"/>
      <c r="C153" s="78"/>
      <c r="D153" s="78"/>
      <c r="E153" s="209"/>
      <c r="F153" s="78"/>
      <c r="G153" s="121"/>
      <c r="H153" s="78"/>
      <c r="I153" s="78"/>
      <c r="J153" s="78"/>
      <c r="K153" s="121"/>
      <c r="L153" s="79"/>
      <c r="M153" s="21"/>
      <c r="N153" s="22" t="str">
        <f>IF(E153="","",LEFT(E153,3))</f>
        <v/>
      </c>
      <c r="O153" s="22" t="str">
        <f>IF(E153="","",LEFT(E153,2)&amp;MID(E153,4,1))</f>
        <v/>
      </c>
      <c r="Y153" s="153" t="str">
        <f t="shared" si="81"/>
        <v/>
      </c>
      <c r="Z153" s="153" t="str">
        <f t="shared" si="81"/>
        <v/>
      </c>
      <c r="AA153" s="161" t="str">
        <f t="shared" si="81"/>
        <v/>
      </c>
      <c r="AB153" s="153" t="str">
        <f t="shared" si="81"/>
        <v/>
      </c>
      <c r="AC153" s="153" t="str">
        <f t="shared" si="81"/>
        <v/>
      </c>
      <c r="AD153" s="153" t="str">
        <f t="shared" si="81"/>
        <v/>
      </c>
      <c r="AE153" s="153" t="str">
        <f t="shared" si="81"/>
        <v/>
      </c>
    </row>
    <row r="154" spans="1:35">
      <c r="A154" s="25"/>
      <c r="B154" s="357" t="s">
        <v>7</v>
      </c>
      <c r="C154" s="358"/>
      <c r="D154" s="80" t="s">
        <v>6</v>
      </c>
      <c r="E154" s="210" t="s">
        <v>5</v>
      </c>
      <c r="F154" s="107" t="s">
        <v>4</v>
      </c>
      <c r="G154" s="107" t="s">
        <v>3</v>
      </c>
      <c r="H154" s="108"/>
      <c r="I154" s="109" t="s">
        <v>1</v>
      </c>
      <c r="J154" s="107"/>
      <c r="K154" s="107" t="s">
        <v>2</v>
      </c>
      <c r="L154" s="107"/>
      <c r="M154" s="21"/>
      <c r="N154" s="22" t="str">
        <f t="shared" ref="N154:N160" si="94">IF(E154="","",LEFT(E154,3))</f>
        <v>Gno</v>
      </c>
      <c r="O154" s="22" t="str">
        <f t="shared" ref="O154:O160" si="95">IF(E154="","",LEFT(E154,2)&amp;MID(E154,4,1))</f>
        <v>Gn</v>
      </c>
      <c r="R154" s="123"/>
      <c r="Y154" s="153" t="str">
        <f t="shared" si="81"/>
        <v/>
      </c>
      <c r="Z154" s="153" t="str">
        <f t="shared" si="81"/>
        <v/>
      </c>
      <c r="AA154" s="161" t="str">
        <f t="shared" si="81"/>
        <v/>
      </c>
      <c r="AB154" s="153" t="str">
        <f t="shared" si="81"/>
        <v/>
      </c>
      <c r="AC154" s="153" t="str">
        <f t="shared" si="81"/>
        <v/>
      </c>
      <c r="AD154" s="153" t="str">
        <f t="shared" si="81"/>
        <v/>
      </c>
      <c r="AE154" s="153" t="str">
        <f t="shared" si="81"/>
        <v/>
      </c>
    </row>
    <row r="155" spans="1:35" ht="16.5">
      <c r="A155" s="25"/>
      <c r="B155" s="355" t="s">
        <v>168</v>
      </c>
      <c r="C155" s="356"/>
      <c r="D155" s="356"/>
      <c r="E155" s="356"/>
      <c r="F155" s="356"/>
      <c r="G155" s="124"/>
      <c r="H155" s="125"/>
      <c r="I155" s="125"/>
      <c r="J155" s="125"/>
      <c r="K155" s="124"/>
      <c r="L155" s="126"/>
      <c r="M155" s="21"/>
      <c r="N155" s="22" t="str">
        <f t="shared" si="94"/>
        <v/>
      </c>
      <c r="O155" s="22" t="str">
        <f t="shared" si="95"/>
        <v/>
      </c>
      <c r="Q155" s="166"/>
      <c r="R155" s="123"/>
      <c r="Y155" s="153" t="str">
        <f t="shared" si="81"/>
        <v/>
      </c>
      <c r="Z155" s="153" t="str">
        <f t="shared" si="81"/>
        <v/>
      </c>
      <c r="AA155" s="161" t="str">
        <f t="shared" si="81"/>
        <v/>
      </c>
      <c r="AB155" s="153" t="str">
        <f t="shared" si="81"/>
        <v/>
      </c>
      <c r="AC155" s="153" t="str">
        <f t="shared" si="81"/>
        <v/>
      </c>
      <c r="AD155" s="153" t="str">
        <f t="shared" si="81"/>
        <v/>
      </c>
      <c r="AE155" s="153" t="str">
        <f t="shared" si="81"/>
        <v/>
      </c>
    </row>
    <row r="156" spans="1:35">
      <c r="A156" s="25"/>
      <c r="B156" s="127"/>
      <c r="C156" s="128">
        <v>1</v>
      </c>
      <c r="D156" s="129">
        <v>0.33333333333333331</v>
      </c>
      <c r="E156" s="211" t="s">
        <v>838</v>
      </c>
      <c r="F156" s="119" t="str">
        <f t="shared" ref="F156:F160" si="96">IF(E156="","",VLOOKUP(N156,TEAM_MST,3,FALSE))</f>
        <v>実年1部</v>
      </c>
      <c r="G156" s="130" t="str">
        <f t="shared" ref="G156:G160" si="97">IF(E156="","",VLOOKUP(N156,TEAM_MST,2,FALSE))</f>
        <v xml:space="preserve"> </v>
      </c>
      <c r="H156" s="192"/>
      <c r="I156" s="130" t="s">
        <v>1</v>
      </c>
      <c r="J156" s="130"/>
      <c r="K156" s="128" t="str">
        <f t="shared" ref="K156:K160" si="98">IF(E156="","",VLOOKUP(O156,TEAM_MST,2,FALSE))</f>
        <v xml:space="preserve"> </v>
      </c>
      <c r="L156" s="132"/>
      <c r="M156" s="21"/>
      <c r="N156" s="22" t="str">
        <f t="shared" si="94"/>
        <v>J決</v>
      </c>
      <c r="O156" s="22" t="str">
        <f t="shared" si="95"/>
        <v>J決</v>
      </c>
      <c r="Q156" s="99"/>
      <c r="R156" s="99"/>
      <c r="S156" s="165"/>
      <c r="T156" s="99"/>
      <c r="U156" s="99"/>
      <c r="V156" s="99"/>
      <c r="W156" s="99"/>
      <c r="Y156" s="153" t="str">
        <f t="shared" si="81"/>
        <v/>
      </c>
      <c r="Z156" s="153" t="str">
        <f t="shared" si="81"/>
        <v/>
      </c>
      <c r="AA156" s="161" t="str">
        <f t="shared" si="81"/>
        <v/>
      </c>
      <c r="AB156" s="153" t="str">
        <f t="shared" si="81"/>
        <v/>
      </c>
      <c r="AC156" s="153" t="str">
        <f t="shared" si="81"/>
        <v/>
      </c>
      <c r="AD156" s="153" t="str">
        <f t="shared" si="81"/>
        <v/>
      </c>
      <c r="AE156" s="153" t="str">
        <f t="shared" si="81"/>
        <v/>
      </c>
    </row>
    <row r="157" spans="1:35">
      <c r="A157" s="25"/>
      <c r="B157" s="127"/>
      <c r="C157" s="128">
        <v>2</v>
      </c>
      <c r="D157" s="129">
        <v>0.39583333333333331</v>
      </c>
      <c r="E157" s="211" t="s">
        <v>839</v>
      </c>
      <c r="F157" s="119" t="str">
        <f t="shared" si="96"/>
        <v>実年2部</v>
      </c>
      <c r="G157" s="130" t="str">
        <f t="shared" si="97"/>
        <v xml:space="preserve"> </v>
      </c>
      <c r="H157" s="131"/>
      <c r="I157" s="130" t="s">
        <v>1</v>
      </c>
      <c r="J157" s="191"/>
      <c r="K157" s="128" t="str">
        <f t="shared" si="98"/>
        <v xml:space="preserve"> </v>
      </c>
      <c r="L157" s="132"/>
      <c r="M157" s="21"/>
      <c r="N157" s="22" t="str">
        <f t="shared" si="94"/>
        <v>S決</v>
      </c>
      <c r="O157" s="22" t="str">
        <f t="shared" si="95"/>
        <v>S決</v>
      </c>
      <c r="Q157" s="99"/>
      <c r="R157" s="99"/>
      <c r="S157" s="165"/>
      <c r="T157" s="99"/>
      <c r="U157" s="99"/>
      <c r="V157" s="99"/>
      <c r="W157" s="99"/>
      <c r="Y157" s="153" t="str">
        <f t="shared" si="81"/>
        <v/>
      </c>
      <c r="Z157" s="153" t="str">
        <f t="shared" si="81"/>
        <v/>
      </c>
      <c r="AA157" s="161" t="str">
        <f t="shared" si="81"/>
        <v/>
      </c>
      <c r="AB157" s="153" t="str">
        <f t="shared" si="81"/>
        <v/>
      </c>
      <c r="AC157" s="153" t="str">
        <f t="shared" si="81"/>
        <v/>
      </c>
      <c r="AD157" s="153" t="str">
        <f t="shared" si="81"/>
        <v/>
      </c>
      <c r="AE157" s="153" t="str">
        <f t="shared" si="81"/>
        <v/>
      </c>
    </row>
    <row r="158" spans="1:35">
      <c r="A158" s="25"/>
      <c r="B158" s="127"/>
      <c r="C158" s="128">
        <v>3</v>
      </c>
      <c r="D158" s="129">
        <v>0.45833333333333331</v>
      </c>
      <c r="E158" s="211" t="s">
        <v>840</v>
      </c>
      <c r="F158" s="119" t="str">
        <f t="shared" si="96"/>
        <v>女子</v>
      </c>
      <c r="G158" s="130" t="str">
        <f t="shared" si="97"/>
        <v xml:space="preserve"> </v>
      </c>
      <c r="H158" s="192"/>
      <c r="I158" s="130" t="s">
        <v>1</v>
      </c>
      <c r="J158" s="130"/>
      <c r="K158" s="128" t="str">
        <f t="shared" si="98"/>
        <v xml:space="preserve"> </v>
      </c>
      <c r="L158" s="132"/>
      <c r="M158" s="21"/>
      <c r="N158" s="22" t="str">
        <f t="shared" si="94"/>
        <v>QL戦</v>
      </c>
      <c r="O158" s="22" t="str">
        <f t="shared" si="95"/>
        <v>QL</v>
      </c>
      <c r="Q158" s="99"/>
      <c r="R158" s="99"/>
      <c r="S158" s="165"/>
      <c r="T158" s="99"/>
      <c r="U158" s="99"/>
      <c r="V158" s="99"/>
      <c r="W158" s="99"/>
      <c r="Y158" s="153" t="str">
        <f t="shared" si="81"/>
        <v/>
      </c>
      <c r="Z158" s="153" t="str">
        <f t="shared" si="81"/>
        <v/>
      </c>
      <c r="AA158" s="161" t="str">
        <f t="shared" si="81"/>
        <v/>
      </c>
      <c r="AB158" s="153" t="str">
        <f t="shared" si="81"/>
        <v/>
      </c>
      <c r="AC158" s="153" t="str">
        <f t="shared" si="81"/>
        <v/>
      </c>
      <c r="AD158" s="153" t="str">
        <f t="shared" si="81"/>
        <v/>
      </c>
      <c r="AE158" s="153" t="str">
        <f t="shared" si="81"/>
        <v/>
      </c>
    </row>
    <row r="159" spans="1:35">
      <c r="A159" s="25"/>
      <c r="B159" s="127"/>
      <c r="C159" s="128">
        <v>4</v>
      </c>
      <c r="D159" s="129">
        <v>0.52083333333333337</v>
      </c>
      <c r="E159" s="212"/>
      <c r="F159" s="119" t="str">
        <f t="shared" si="96"/>
        <v/>
      </c>
      <c r="G159" s="130" t="str">
        <f t="shared" si="97"/>
        <v/>
      </c>
      <c r="H159" s="192"/>
      <c r="I159" s="130" t="s">
        <v>1</v>
      </c>
      <c r="J159" s="130"/>
      <c r="K159" s="128" t="str">
        <f t="shared" si="98"/>
        <v/>
      </c>
      <c r="L159" s="132"/>
      <c r="M159" s="21"/>
      <c r="N159" s="22" t="str">
        <f t="shared" si="94"/>
        <v/>
      </c>
      <c r="O159" s="22" t="str">
        <f t="shared" si="95"/>
        <v/>
      </c>
      <c r="Q159" s="99"/>
      <c r="R159" s="99"/>
      <c r="S159" s="165"/>
      <c r="T159" s="99"/>
      <c r="U159" s="99"/>
      <c r="V159" s="99"/>
      <c r="W159" s="99"/>
      <c r="Y159" s="153" t="str">
        <f t="shared" si="81"/>
        <v/>
      </c>
      <c r="Z159" s="153" t="str">
        <f t="shared" si="81"/>
        <v/>
      </c>
      <c r="AA159" s="161" t="str">
        <f t="shared" si="81"/>
        <v/>
      </c>
      <c r="AB159" s="153" t="str">
        <f t="shared" si="81"/>
        <v/>
      </c>
      <c r="AC159" s="153" t="str">
        <f t="shared" si="81"/>
        <v/>
      </c>
      <c r="AD159" s="153" t="str">
        <f t="shared" si="81"/>
        <v/>
      </c>
      <c r="AE159" s="153" t="str">
        <f t="shared" si="81"/>
        <v/>
      </c>
    </row>
    <row r="160" spans="1:35">
      <c r="A160" s="25"/>
      <c r="B160" s="135"/>
      <c r="C160" s="128">
        <v>5</v>
      </c>
      <c r="D160" s="129">
        <v>0.58333333333333337</v>
      </c>
      <c r="E160" s="212"/>
      <c r="F160" s="119" t="str">
        <f t="shared" si="96"/>
        <v/>
      </c>
      <c r="G160" s="130" t="str">
        <f t="shared" si="97"/>
        <v/>
      </c>
      <c r="H160" s="192"/>
      <c r="I160" s="130" t="s">
        <v>1</v>
      </c>
      <c r="J160" s="130"/>
      <c r="K160" s="128" t="str">
        <f t="shared" si="98"/>
        <v/>
      </c>
      <c r="L160" s="132"/>
      <c r="M160" s="21"/>
      <c r="N160" s="22" t="str">
        <f t="shared" si="94"/>
        <v/>
      </c>
      <c r="O160" s="22" t="str">
        <f t="shared" si="95"/>
        <v/>
      </c>
      <c r="Q160" s="99"/>
      <c r="R160" s="99"/>
      <c r="S160" s="165"/>
      <c r="T160" s="99"/>
      <c r="U160" s="99"/>
      <c r="V160" s="99"/>
      <c r="W160" s="99"/>
      <c r="Y160" s="153" t="str">
        <f t="shared" si="81"/>
        <v/>
      </c>
      <c r="Z160" s="153" t="str">
        <f t="shared" si="81"/>
        <v/>
      </c>
      <c r="AA160" s="161" t="str">
        <f t="shared" si="81"/>
        <v/>
      </c>
      <c r="AB160" s="153" t="str">
        <f t="shared" si="81"/>
        <v/>
      </c>
      <c r="AC160" s="153" t="str">
        <f t="shared" si="81"/>
        <v/>
      </c>
      <c r="AD160" s="153" t="str">
        <f t="shared" si="81"/>
        <v/>
      </c>
      <c r="AE160" s="153" t="str">
        <f t="shared" si="81"/>
        <v/>
      </c>
    </row>
    <row r="161" spans="1:35" s="26" customFormat="1" ht="8.25">
      <c r="A161" s="101"/>
      <c r="B161" s="102"/>
      <c r="C161" s="103"/>
      <c r="D161" s="104"/>
      <c r="E161" s="208"/>
      <c r="F161" s="102"/>
      <c r="G161" s="120"/>
      <c r="H161" s="102"/>
      <c r="I161" s="102"/>
      <c r="J161" s="102"/>
      <c r="K161" s="120"/>
      <c r="L161" s="105"/>
      <c r="N161" s="106" t="str">
        <f>IF(E161="","",LEFT(E161,3))</f>
        <v/>
      </c>
      <c r="O161" s="106" t="str">
        <f>IF(E161="","",LEFT(E161,2)&amp;MID(E161,4,1))</f>
        <v/>
      </c>
      <c r="P161" s="168"/>
      <c r="Q161" s="168"/>
      <c r="R161" s="168"/>
      <c r="S161" s="168"/>
      <c r="T161" s="168"/>
      <c r="U161" s="168"/>
      <c r="V161" s="168"/>
      <c r="W161" s="168"/>
      <c r="X161" s="168"/>
      <c r="Y161" s="169" t="str">
        <f t="shared" si="81"/>
        <v/>
      </c>
      <c r="Z161" s="169" t="str">
        <f t="shared" si="81"/>
        <v/>
      </c>
      <c r="AA161" s="170" t="str">
        <f t="shared" si="81"/>
        <v/>
      </c>
      <c r="AB161" s="169" t="str">
        <f t="shared" si="81"/>
        <v/>
      </c>
      <c r="AC161" s="169" t="str">
        <f t="shared" si="81"/>
        <v/>
      </c>
      <c r="AD161" s="169" t="str">
        <f t="shared" si="81"/>
        <v/>
      </c>
      <c r="AE161" s="169" t="str">
        <f t="shared" si="81"/>
        <v/>
      </c>
      <c r="AH161" s="168"/>
      <c r="AI161" s="168"/>
    </row>
    <row r="162" spans="1:35" ht="19.5">
      <c r="A162" s="6" t="s">
        <v>808</v>
      </c>
      <c r="B162" s="77"/>
      <c r="C162" s="78"/>
      <c r="D162" s="78"/>
      <c r="E162" s="209"/>
      <c r="F162" s="78"/>
      <c r="G162" s="121"/>
      <c r="H162" s="78"/>
      <c r="I162" s="78"/>
      <c r="J162" s="78"/>
      <c r="K162" s="121"/>
      <c r="L162" s="79"/>
      <c r="M162" s="21"/>
      <c r="N162" s="22" t="str">
        <f>IF(E162="","",LEFT(E162,3))</f>
        <v/>
      </c>
      <c r="O162" s="22" t="str">
        <f>IF(E162="","",LEFT(E162,2)&amp;MID(E162,4,1))</f>
        <v/>
      </c>
      <c r="Y162" s="153" t="str">
        <f t="shared" si="81"/>
        <v/>
      </c>
      <c r="Z162" s="153" t="str">
        <f t="shared" si="81"/>
        <v/>
      </c>
      <c r="AA162" s="161" t="str">
        <f t="shared" si="81"/>
        <v/>
      </c>
      <c r="AB162" s="153" t="str">
        <f t="shared" si="81"/>
        <v/>
      </c>
      <c r="AC162" s="153" t="str">
        <f t="shared" si="81"/>
        <v/>
      </c>
      <c r="AD162" s="153" t="str">
        <f t="shared" si="81"/>
        <v/>
      </c>
      <c r="AE162" s="153" t="str">
        <f t="shared" si="81"/>
        <v/>
      </c>
    </row>
    <row r="163" spans="1:35">
      <c r="A163" s="25"/>
      <c r="B163" s="357" t="s">
        <v>7</v>
      </c>
      <c r="C163" s="358"/>
      <c r="D163" s="80" t="s">
        <v>6</v>
      </c>
      <c r="E163" s="210" t="s">
        <v>5</v>
      </c>
      <c r="F163" s="107" t="s">
        <v>4</v>
      </c>
      <c r="G163" s="107" t="s">
        <v>3</v>
      </c>
      <c r="H163" s="108"/>
      <c r="I163" s="109" t="s">
        <v>1</v>
      </c>
      <c r="J163" s="107"/>
      <c r="K163" s="107" t="s">
        <v>2</v>
      </c>
      <c r="L163" s="107"/>
      <c r="M163" s="21"/>
      <c r="N163" s="22" t="str">
        <f t="shared" ref="N163:N169" si="99">IF(E163="","",LEFT(E163,3))</f>
        <v>Gno</v>
      </c>
      <c r="O163" s="22" t="str">
        <f t="shared" ref="O163:O169" si="100">IF(E163="","",LEFT(E163,2)&amp;MID(E163,4,1))</f>
        <v>Gn</v>
      </c>
      <c r="R163" s="123"/>
      <c r="Y163" s="153" t="str">
        <f t="shared" si="81"/>
        <v/>
      </c>
      <c r="Z163" s="153" t="str">
        <f t="shared" si="81"/>
        <v/>
      </c>
      <c r="AA163" s="161" t="str">
        <f t="shared" si="81"/>
        <v/>
      </c>
      <c r="AB163" s="153" t="str">
        <f t="shared" si="81"/>
        <v/>
      </c>
      <c r="AC163" s="153" t="str">
        <f t="shared" si="81"/>
        <v/>
      </c>
      <c r="AD163" s="153" t="str">
        <f t="shared" si="81"/>
        <v/>
      </c>
      <c r="AE163" s="153" t="str">
        <f t="shared" si="81"/>
        <v/>
      </c>
    </row>
    <row r="164" spans="1:35" ht="16.5">
      <c r="A164" s="25"/>
      <c r="B164" s="355" t="s">
        <v>168</v>
      </c>
      <c r="C164" s="356"/>
      <c r="D164" s="356"/>
      <c r="E164" s="356"/>
      <c r="F164" s="356"/>
      <c r="G164" s="124"/>
      <c r="H164" s="125"/>
      <c r="I164" s="125"/>
      <c r="J164" s="125"/>
      <c r="K164" s="124"/>
      <c r="L164" s="126"/>
      <c r="M164" s="21"/>
      <c r="N164" s="22" t="str">
        <f t="shared" si="99"/>
        <v/>
      </c>
      <c r="O164" s="22" t="str">
        <f t="shared" si="100"/>
        <v/>
      </c>
      <c r="Q164" s="166"/>
      <c r="R164" s="123"/>
      <c r="Y164" s="153" t="str">
        <f t="shared" si="81"/>
        <v/>
      </c>
      <c r="Z164" s="153" t="str">
        <f t="shared" si="81"/>
        <v/>
      </c>
      <c r="AA164" s="161" t="str">
        <f t="shared" si="81"/>
        <v/>
      </c>
      <c r="AB164" s="153" t="str">
        <f t="shared" si="81"/>
        <v/>
      </c>
      <c r="AC164" s="153" t="str">
        <f t="shared" si="81"/>
        <v/>
      </c>
      <c r="AD164" s="153" t="str">
        <f t="shared" si="81"/>
        <v/>
      </c>
      <c r="AE164" s="153" t="str">
        <f t="shared" si="81"/>
        <v/>
      </c>
    </row>
    <row r="165" spans="1:35">
      <c r="A165" s="25"/>
      <c r="B165" s="127"/>
      <c r="C165" s="128">
        <v>1</v>
      </c>
      <c r="D165" s="129">
        <v>0.33333333333333331</v>
      </c>
      <c r="E165" s="211" t="s">
        <v>841</v>
      </c>
      <c r="F165" s="119" t="str">
        <f t="shared" ref="F165:F169" si="101">IF(E165="","",VLOOKUP(N165,TEAM_MST,3,FALSE))</f>
        <v>男子2部</v>
      </c>
      <c r="G165" s="130" t="str">
        <f t="shared" ref="G165:G169" si="102">IF(E165="","",VLOOKUP(N165,TEAM_MST,2,FALSE))</f>
        <v xml:space="preserve"> </v>
      </c>
      <c r="H165" s="192"/>
      <c r="I165" s="130" t="s">
        <v>1</v>
      </c>
      <c r="J165" s="130"/>
      <c r="K165" s="128" t="str">
        <f t="shared" ref="K165:K169" si="103">IF(E165="","",VLOOKUP(O165,TEAM_MST,2,FALSE))</f>
        <v xml:space="preserve"> </v>
      </c>
      <c r="L165" s="132"/>
      <c r="M165" s="21"/>
      <c r="N165" s="22" t="str">
        <f t="shared" si="99"/>
        <v>B決</v>
      </c>
      <c r="O165" s="22" t="str">
        <f t="shared" si="100"/>
        <v>B決</v>
      </c>
      <c r="Q165" s="99"/>
      <c r="R165" s="99"/>
      <c r="S165" s="165"/>
      <c r="T165" s="99"/>
      <c r="U165" s="99"/>
      <c r="V165" s="99"/>
      <c r="W165" s="99"/>
      <c r="Y165" s="153" t="str">
        <f t="shared" si="81"/>
        <v/>
      </c>
      <c r="Z165" s="153" t="str">
        <f t="shared" si="81"/>
        <v/>
      </c>
      <c r="AA165" s="161" t="str">
        <f t="shared" si="81"/>
        <v/>
      </c>
      <c r="AB165" s="153" t="str">
        <f t="shared" si="81"/>
        <v/>
      </c>
      <c r="AC165" s="153" t="str">
        <f t="shared" si="81"/>
        <v/>
      </c>
      <c r="AD165" s="153" t="str">
        <f t="shared" si="81"/>
        <v/>
      </c>
      <c r="AE165" s="153" t="str">
        <f t="shared" si="81"/>
        <v/>
      </c>
    </row>
    <row r="166" spans="1:35">
      <c r="A166" s="25"/>
      <c r="B166" s="127"/>
      <c r="C166" s="128">
        <v>2</v>
      </c>
      <c r="D166" s="129">
        <v>0.39583333333333331</v>
      </c>
      <c r="E166" s="211" t="s">
        <v>842</v>
      </c>
      <c r="F166" s="119" t="str">
        <f t="shared" si="101"/>
        <v>男子1部</v>
      </c>
      <c r="G166" s="130" t="str">
        <f t="shared" si="102"/>
        <v xml:space="preserve"> </v>
      </c>
      <c r="H166" s="131"/>
      <c r="I166" s="130" t="s">
        <v>1</v>
      </c>
      <c r="J166" s="191"/>
      <c r="K166" s="128" t="str">
        <f t="shared" si="103"/>
        <v xml:space="preserve"> </v>
      </c>
      <c r="L166" s="132"/>
      <c r="M166" s="21"/>
      <c r="N166" s="22" t="str">
        <f t="shared" si="99"/>
        <v>A決</v>
      </c>
      <c r="O166" s="22" t="str">
        <f t="shared" si="100"/>
        <v>A決</v>
      </c>
      <c r="Q166" s="99"/>
      <c r="R166" s="99"/>
      <c r="S166" s="165"/>
      <c r="T166" s="99"/>
      <c r="U166" s="99"/>
      <c r="V166" s="99"/>
      <c r="W166" s="99"/>
      <c r="Y166" s="153" t="str">
        <f t="shared" si="81"/>
        <v/>
      </c>
      <c r="Z166" s="153" t="str">
        <f t="shared" si="81"/>
        <v/>
      </c>
      <c r="AA166" s="161" t="str">
        <f t="shared" si="81"/>
        <v/>
      </c>
      <c r="AB166" s="153" t="str">
        <f t="shared" si="81"/>
        <v/>
      </c>
      <c r="AC166" s="153" t="str">
        <f t="shared" si="81"/>
        <v/>
      </c>
      <c r="AD166" s="153" t="str">
        <f t="shared" si="81"/>
        <v/>
      </c>
      <c r="AE166" s="153" t="str">
        <f t="shared" si="81"/>
        <v/>
      </c>
    </row>
    <row r="167" spans="1:35">
      <c r="A167" s="25"/>
      <c r="B167" s="127"/>
      <c r="C167" s="128">
        <v>3</v>
      </c>
      <c r="D167" s="129">
        <v>0.45833333333333331</v>
      </c>
      <c r="E167" s="211" t="s">
        <v>843</v>
      </c>
      <c r="F167" s="119" t="str">
        <f t="shared" si="101"/>
        <v>キング</v>
      </c>
      <c r="G167" s="130" t="str">
        <f t="shared" si="102"/>
        <v xml:space="preserve"> </v>
      </c>
      <c r="H167" s="192"/>
      <c r="I167" s="130" t="s">
        <v>1</v>
      </c>
      <c r="J167" s="130"/>
      <c r="K167" s="128" t="str">
        <f t="shared" si="103"/>
        <v xml:space="preserve"> </v>
      </c>
      <c r="L167" s="132"/>
      <c r="M167" s="21"/>
      <c r="N167" s="22" t="str">
        <f t="shared" si="99"/>
        <v>K決</v>
      </c>
      <c r="O167" s="22" t="str">
        <f t="shared" si="100"/>
        <v>K決</v>
      </c>
      <c r="Q167" s="99"/>
      <c r="R167" s="99"/>
      <c r="S167" s="165"/>
      <c r="T167" s="99"/>
      <c r="U167" s="99"/>
      <c r="V167" s="99"/>
      <c r="W167" s="99"/>
      <c r="Y167" s="153" t="str">
        <f t="shared" ref="Y167:AE174" si="104">IF(Q167=0,"",VLOOKUP(Q167,UMP_MST,3,FALSE))</f>
        <v/>
      </c>
      <c r="Z167" s="153" t="str">
        <f t="shared" si="104"/>
        <v/>
      </c>
      <c r="AA167" s="161" t="str">
        <f t="shared" si="104"/>
        <v/>
      </c>
      <c r="AB167" s="153" t="str">
        <f t="shared" si="104"/>
        <v/>
      </c>
      <c r="AC167" s="153" t="str">
        <f t="shared" si="104"/>
        <v/>
      </c>
      <c r="AD167" s="153" t="str">
        <f t="shared" si="104"/>
        <v/>
      </c>
      <c r="AE167" s="153" t="str">
        <f t="shared" si="104"/>
        <v/>
      </c>
    </row>
    <row r="168" spans="1:35">
      <c r="A168" s="25"/>
      <c r="B168" s="127"/>
      <c r="C168" s="128">
        <v>4</v>
      </c>
      <c r="D168" s="129">
        <v>0.52083333333333337</v>
      </c>
      <c r="E168" s="351" t="s">
        <v>844</v>
      </c>
      <c r="F168" s="352"/>
      <c r="G168" s="352"/>
      <c r="H168" s="352"/>
      <c r="I168" s="352"/>
      <c r="J168" s="352"/>
      <c r="K168" s="352"/>
      <c r="L168" s="353"/>
      <c r="M168" s="21"/>
      <c r="N168" s="22" t="str">
        <f t="shared" si="99"/>
        <v>表彰</v>
      </c>
      <c r="O168" s="22" t="str">
        <f t="shared" si="100"/>
        <v>表彰</v>
      </c>
      <c r="Q168" s="99"/>
      <c r="R168" s="99"/>
      <c r="S168" s="165"/>
      <c r="T168" s="99"/>
      <c r="U168" s="99"/>
      <c r="V168" s="99"/>
      <c r="W168" s="99"/>
      <c r="Y168" s="153" t="str">
        <f t="shared" si="104"/>
        <v/>
      </c>
      <c r="Z168" s="153" t="str">
        <f t="shared" si="104"/>
        <v/>
      </c>
      <c r="AA168" s="161" t="str">
        <f t="shared" si="104"/>
        <v/>
      </c>
      <c r="AB168" s="153" t="str">
        <f t="shared" si="104"/>
        <v/>
      </c>
      <c r="AC168" s="153" t="str">
        <f t="shared" si="104"/>
        <v/>
      </c>
      <c r="AD168" s="153" t="str">
        <f t="shared" si="104"/>
        <v/>
      </c>
      <c r="AE168" s="153" t="str">
        <f t="shared" si="104"/>
        <v/>
      </c>
    </row>
    <row r="169" spans="1:35">
      <c r="A169" s="25"/>
      <c r="B169" s="135"/>
      <c r="C169" s="128">
        <v>5</v>
      </c>
      <c r="D169" s="129">
        <v>0.58333333333333337</v>
      </c>
      <c r="E169" s="212"/>
      <c r="F169" s="119" t="str">
        <f t="shared" si="101"/>
        <v/>
      </c>
      <c r="G169" s="130" t="str">
        <f t="shared" si="102"/>
        <v/>
      </c>
      <c r="H169" s="192"/>
      <c r="I169" s="130" t="s">
        <v>1</v>
      </c>
      <c r="J169" s="130"/>
      <c r="K169" s="128" t="str">
        <f t="shared" si="103"/>
        <v/>
      </c>
      <c r="L169" s="132"/>
      <c r="M169" s="21"/>
      <c r="N169" s="22" t="str">
        <f t="shared" si="99"/>
        <v/>
      </c>
      <c r="O169" s="22" t="str">
        <f t="shared" si="100"/>
        <v/>
      </c>
      <c r="Q169" s="99"/>
      <c r="R169" s="99"/>
      <c r="S169" s="165"/>
      <c r="T169" s="99"/>
      <c r="U169" s="99"/>
      <c r="V169" s="99"/>
      <c r="W169" s="99"/>
      <c r="Y169" s="153" t="str">
        <f t="shared" si="104"/>
        <v/>
      </c>
      <c r="Z169" s="153" t="str">
        <f t="shared" si="104"/>
        <v/>
      </c>
      <c r="AA169" s="161" t="str">
        <f t="shared" si="104"/>
        <v/>
      </c>
      <c r="AB169" s="153" t="str">
        <f t="shared" si="104"/>
        <v/>
      </c>
      <c r="AC169" s="153" t="str">
        <f t="shared" si="104"/>
        <v/>
      </c>
      <c r="AD169" s="153" t="str">
        <f t="shared" si="104"/>
        <v/>
      </c>
      <c r="AE169" s="153" t="str">
        <f t="shared" si="104"/>
        <v/>
      </c>
    </row>
    <row r="170" spans="1:35" s="26" customFormat="1" ht="8.25">
      <c r="A170" s="101"/>
      <c r="B170" s="102"/>
      <c r="C170" s="103"/>
      <c r="D170" s="104"/>
      <c r="E170" s="208"/>
      <c r="F170" s="102"/>
      <c r="G170" s="120"/>
      <c r="H170" s="102"/>
      <c r="I170" s="102"/>
      <c r="J170" s="102"/>
      <c r="K170" s="120"/>
      <c r="L170" s="105"/>
      <c r="N170" s="106" t="str">
        <f>IF(E170="","",LEFT(E170,3))</f>
        <v/>
      </c>
      <c r="O170" s="106" t="str">
        <f>IF(E170="","",LEFT(E170,2)&amp;MID(E170,4,1))</f>
        <v/>
      </c>
      <c r="P170" s="168"/>
      <c r="Q170" s="168"/>
      <c r="R170" s="168"/>
      <c r="S170" s="168"/>
      <c r="T170" s="168"/>
      <c r="U170" s="168"/>
      <c r="V170" s="168"/>
      <c r="W170" s="168"/>
      <c r="X170" s="168"/>
      <c r="Y170" s="169" t="str">
        <f t="shared" si="104"/>
        <v/>
      </c>
      <c r="Z170" s="169" t="str">
        <f t="shared" si="104"/>
        <v/>
      </c>
      <c r="AA170" s="170" t="str">
        <f t="shared" si="104"/>
        <v/>
      </c>
      <c r="AB170" s="169" t="str">
        <f t="shared" si="104"/>
        <v/>
      </c>
      <c r="AC170" s="169" t="str">
        <f t="shared" si="104"/>
        <v/>
      </c>
      <c r="AD170" s="169" t="str">
        <f t="shared" si="104"/>
        <v/>
      </c>
      <c r="AE170" s="169" t="str">
        <f t="shared" si="104"/>
        <v/>
      </c>
      <c r="AH170" s="168"/>
      <c r="AI170" s="168"/>
    </row>
    <row r="171" spans="1:35" s="26" customFormat="1">
      <c r="A171" s="101"/>
      <c r="B171" s="102"/>
      <c r="C171" s="103"/>
      <c r="D171" s="104"/>
      <c r="E171" s="208"/>
      <c r="F171" s="102"/>
      <c r="G171" s="120"/>
      <c r="H171" s="102"/>
      <c r="I171" s="102"/>
      <c r="J171" s="102"/>
      <c r="K171" s="120"/>
      <c r="L171" s="105"/>
      <c r="N171" s="106" t="str">
        <f>IF(E171="","",LEFT(E171,3))</f>
        <v/>
      </c>
      <c r="O171" s="106" t="str">
        <f>IF(E171="","",LEFT(E171,2)&amp;MID(E171,4,1))</f>
        <v/>
      </c>
      <c r="P171" s="168"/>
      <c r="Y171" s="153" t="str">
        <f t="shared" si="104"/>
        <v/>
      </c>
      <c r="Z171" s="153" t="str">
        <f t="shared" si="104"/>
        <v/>
      </c>
      <c r="AA171" s="161" t="str">
        <f t="shared" si="104"/>
        <v/>
      </c>
      <c r="AB171" s="153" t="str">
        <f t="shared" si="104"/>
        <v/>
      </c>
      <c r="AC171" s="153" t="str">
        <f t="shared" si="104"/>
        <v/>
      </c>
      <c r="AD171" s="153" t="str">
        <f t="shared" si="104"/>
        <v/>
      </c>
      <c r="AE171" s="153" t="str">
        <f t="shared" si="104"/>
        <v/>
      </c>
    </row>
    <row r="172" spans="1:35" s="26" customFormat="1">
      <c r="A172" s="101"/>
      <c r="B172" s="102"/>
      <c r="C172" s="103"/>
      <c r="D172" s="104"/>
      <c r="E172" s="208"/>
      <c r="F172" s="102"/>
      <c r="G172" s="120"/>
      <c r="H172" s="102"/>
      <c r="I172" s="102"/>
      <c r="J172" s="102"/>
      <c r="K172" s="120"/>
      <c r="L172" s="105"/>
      <c r="N172" s="106" t="str">
        <f>IF(E172="","",LEFT(E172,3))</f>
        <v/>
      </c>
      <c r="O172" s="106" t="str">
        <f>IF(E172="","",LEFT(E172,2)&amp;MID(E172,4,1))</f>
        <v/>
      </c>
      <c r="P172" s="168"/>
      <c r="Y172" s="153" t="str">
        <f t="shared" si="104"/>
        <v/>
      </c>
      <c r="Z172" s="153" t="str">
        <f t="shared" si="104"/>
        <v/>
      </c>
      <c r="AA172" s="161" t="str">
        <f t="shared" si="104"/>
        <v/>
      </c>
      <c r="AB172" s="153" t="str">
        <f t="shared" si="104"/>
        <v/>
      </c>
      <c r="AC172" s="153" t="str">
        <f t="shared" si="104"/>
        <v/>
      </c>
      <c r="AD172" s="153" t="str">
        <f t="shared" si="104"/>
        <v/>
      </c>
      <c r="AE172" s="153" t="str">
        <f t="shared" si="104"/>
        <v/>
      </c>
    </row>
    <row r="173" spans="1:35" s="110" customFormat="1">
      <c r="A173" s="172"/>
      <c r="B173" s="171"/>
      <c r="C173" s="173"/>
      <c r="D173" s="174"/>
      <c r="E173" s="171"/>
      <c r="F173" s="171"/>
      <c r="G173" s="217"/>
      <c r="H173" s="171"/>
      <c r="I173" s="171"/>
      <c r="J173" s="171"/>
      <c r="K173" s="220"/>
      <c r="L173" s="175"/>
      <c r="N173" s="111"/>
      <c r="O173" s="111"/>
      <c r="P173" s="319"/>
      <c r="Y173" s="153" t="str">
        <f t="shared" si="104"/>
        <v/>
      </c>
      <c r="Z173" s="153" t="str">
        <f t="shared" si="104"/>
        <v/>
      </c>
      <c r="AA173" s="161" t="str">
        <f t="shared" si="104"/>
        <v/>
      </c>
      <c r="AB173" s="153" t="str">
        <f t="shared" si="104"/>
        <v/>
      </c>
      <c r="AC173" s="153" t="str">
        <f t="shared" si="104"/>
        <v/>
      </c>
      <c r="AD173" s="153" t="str">
        <f t="shared" si="104"/>
        <v/>
      </c>
      <c r="AE173" s="153" t="str">
        <f t="shared" si="104"/>
        <v/>
      </c>
    </row>
    <row r="174" spans="1:35" s="117" customFormat="1" ht="21">
      <c r="A174" s="112"/>
      <c r="B174" s="113"/>
      <c r="C174" s="114"/>
      <c r="D174" s="115"/>
      <c r="E174" s="213"/>
      <c r="F174" s="113"/>
      <c r="G174" s="122"/>
      <c r="H174" s="113"/>
      <c r="I174" s="113"/>
      <c r="J174" s="113"/>
      <c r="K174" s="122"/>
      <c r="L174" s="116"/>
      <c r="N174" s="118" t="str">
        <f>IF(E174="","",LEFT(E174,3))</f>
        <v/>
      </c>
      <c r="O174" s="118" t="str">
        <f>IF(E174="","",LEFT(E174,2)&amp;MID(E174,4,1))</f>
        <v/>
      </c>
      <c r="P174" s="320"/>
      <c r="Y174" s="155" t="str">
        <f t="shared" si="104"/>
        <v/>
      </c>
      <c r="Z174" s="155" t="str">
        <f t="shared" si="104"/>
        <v/>
      </c>
      <c r="AA174" s="162" t="str">
        <f t="shared" si="104"/>
        <v/>
      </c>
      <c r="AB174" s="156" t="str">
        <f t="shared" si="104"/>
        <v/>
      </c>
      <c r="AC174" s="157" t="str">
        <f t="shared" si="104"/>
        <v/>
      </c>
      <c r="AD174" s="157" t="str">
        <f t="shared" si="104"/>
        <v/>
      </c>
      <c r="AE174" s="155" t="str">
        <f t="shared" si="104"/>
        <v/>
      </c>
    </row>
    <row r="175" spans="1:35" ht="19.5">
      <c r="A175" s="92" t="s">
        <v>0</v>
      </c>
      <c r="B175" s="93"/>
      <c r="C175" s="94"/>
      <c r="D175" s="95"/>
      <c r="E175" s="96"/>
      <c r="F175" s="96"/>
      <c r="G175" s="218"/>
      <c r="H175" s="96"/>
      <c r="I175" s="96"/>
      <c r="J175" s="96"/>
      <c r="K175" s="218"/>
      <c r="L175" s="97"/>
      <c r="M175" s="96"/>
      <c r="N175" s="98"/>
      <c r="O175" s="98"/>
      <c r="P175" s="154"/>
      <c r="AA175" s="161" t="s">
        <v>206</v>
      </c>
      <c r="AB175" s="153" t="s">
        <v>206</v>
      </c>
      <c r="AC175" s="153" t="s">
        <v>206</v>
      </c>
      <c r="AD175" s="153" t="s">
        <v>206</v>
      </c>
      <c r="AE175" s="153" t="s">
        <v>206</v>
      </c>
    </row>
  </sheetData>
  <mergeCells count="43">
    <mergeCell ref="F16:L16"/>
    <mergeCell ref="H1:L1"/>
    <mergeCell ref="B6:C6"/>
    <mergeCell ref="B7:F7"/>
    <mergeCell ref="E8:L8"/>
    <mergeCell ref="B12:F12"/>
    <mergeCell ref="B71:F71"/>
    <mergeCell ref="B19:C19"/>
    <mergeCell ref="B20:F20"/>
    <mergeCell ref="B28:C28"/>
    <mergeCell ref="B29:F29"/>
    <mergeCell ref="B35:F35"/>
    <mergeCell ref="B41:F41"/>
    <mergeCell ref="B49:C49"/>
    <mergeCell ref="B50:F50"/>
    <mergeCell ref="B56:F56"/>
    <mergeCell ref="B62:F62"/>
    <mergeCell ref="B70:C70"/>
    <mergeCell ref="B124:C124"/>
    <mergeCell ref="B125:F125"/>
    <mergeCell ref="B131:F131"/>
    <mergeCell ref="B79:C79"/>
    <mergeCell ref="B80:F80"/>
    <mergeCell ref="B86:F86"/>
    <mergeCell ref="B94:C94"/>
    <mergeCell ref="B95:F95"/>
    <mergeCell ref="B101:F101"/>
    <mergeCell ref="E168:L168"/>
    <mergeCell ref="K17:L17"/>
    <mergeCell ref="K29:L29"/>
    <mergeCell ref="K110:L110"/>
    <mergeCell ref="B146:F146"/>
    <mergeCell ref="K125:L125"/>
    <mergeCell ref="K140:L140"/>
    <mergeCell ref="B139:C139"/>
    <mergeCell ref="B140:F140"/>
    <mergeCell ref="B154:C154"/>
    <mergeCell ref="B155:F155"/>
    <mergeCell ref="B163:C163"/>
    <mergeCell ref="B164:F164"/>
    <mergeCell ref="B109:C109"/>
    <mergeCell ref="B110:F110"/>
    <mergeCell ref="B116:F116"/>
  </mergeCells>
  <phoneticPr fontId="3"/>
  <conditionalFormatting sqref="E1:E46 L2:L15 L19:L28 L30:L46 L48:L109 L126:L139 L141:L1048576 E48:E1048576 L111:L124">
    <cfRule type="beginsWith" dxfId="26" priority="2" operator="beginsWith" text="Gno">
      <formula>LEFT(E1,LEN("Gno"))="Gno"</formula>
    </cfRule>
  </conditionalFormatting>
  <conditionalFormatting sqref="E1:E46 L2:L15 L19:L28 L30:L46 L48:L109 L126:L139 L141:L1048576 E48:E1048576 L111:L124">
    <cfRule type="beginsWith" dxfId="25" priority="3" operator="beginsWith" text="L">
      <formula>LEFT(E1,LEN("L"))="L"</formula>
    </cfRule>
    <cfRule type="beginsWith" dxfId="24" priority="4" operator="beginsWith" text="Q">
      <formula>LEFT(E1,LEN("Q"))="Q"</formula>
    </cfRule>
    <cfRule type="beginsWith" dxfId="23" priority="5" operator="beginsWith" text="B">
      <formula>LEFT(E1,LEN("B"))="B"</formula>
    </cfRule>
    <cfRule type="beginsWith" dxfId="22" priority="6" operator="beginsWith" text="S">
      <formula>LEFT(E1,LEN("S"))="S"</formula>
    </cfRule>
    <cfRule type="beginsWith" dxfId="21" priority="7" operator="beginsWith" text="J">
      <formula>LEFT(E1,LEN("J"))="J"</formula>
    </cfRule>
    <cfRule type="beginsWith" dxfId="20" priority="8" operator="beginsWith" text="K">
      <formula>LEFT(E1,LEN("K"))="K"</formula>
    </cfRule>
    <cfRule type="beginsWith" dxfId="19" priority="9" operator="beginsWith" text="A">
      <formula>LEFT(E1,LEN("A"))="A"</formula>
    </cfRule>
  </conditionalFormatting>
  <conditionalFormatting sqref="E1:E1048576">
    <cfRule type="duplicateValues" dxfId="18" priority="1"/>
  </conditionalFormatting>
  <pageMargins left="0.11811023622047245" right="0.11811023622047245" top="0.15748031496062992" bottom="0.15748031496062992" header="0.31496062992125984" footer="0.31496062992125984"/>
  <pageSetup paperSize="9" orientation="portrait" r:id="rId1"/>
  <drawing r:id="rId2"/>
  <webPublishItems count="4">
    <webPublishItem id="3376" divId="result_main_3376" sourceType="printArea" destinationFile="C:\Users\mbuser933\OneDrive - Allied Telesis\Q_take_out\priv\oyaji\町ソ連\26春大会\260320_taikai_results\result_main.html"/>
    <webPublishItem id="19798" divId="result_main_19798" sourceType="printArea" destinationFile="C:\Users\mbuser933\OneDrive - Allied Telesis\Q_take_out\priv\oyaji\町ソ連\26春大会\260320_taikai_results\result_main.html"/>
    <webPublishItem id="9642" divId="result_main_9642" sourceType="printArea" destinationFile="C:\Users\mbuser933\OneDrive - Allied Telesis\Q_take_out\priv\oyaji\町ソ連\26春大会\260320_taikai_results\result_main.htm"/>
    <webPublishItem id="14989" divId="result_main_14989" sourceType="printArea" destinationFile="C:\Users\mbuser933\OneDrive - Allied Telesis\Q_take_out\priv\oyaji\町ソ連\26春大会\260320_taikai_results\result_main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1034-EFB1-4EC7-95DB-00518DA07223}">
  <sheetPr>
    <tabColor rgb="FFFF0000"/>
  </sheetPr>
  <dimension ref="A1:AI169"/>
  <sheetViews>
    <sheetView showGridLines="0" zoomScale="115" zoomScaleNormal="115" zoomScaleSheetLayoutView="115" workbookViewId="0">
      <pane ySplit="1" topLeftCell="A105" activePane="bottomLeft" state="frozen"/>
      <selection pane="bottomLeft" activeCell="K122" sqref="K122"/>
    </sheetView>
  </sheetViews>
  <sheetFormatPr defaultColWidth="8.875" defaultRowHeight="15.75" outlineLevelCol="1"/>
  <cols>
    <col min="1" max="2" width="1.625" style="26" customWidth="1"/>
    <col min="3" max="3" width="2.625" style="3" customWidth="1"/>
    <col min="4" max="4" width="5.875" style="2" customWidth="1"/>
    <col min="5" max="5" width="5.625" style="214" customWidth="1"/>
    <col min="6" max="6" width="7.625" style="1" customWidth="1"/>
    <col min="7" max="7" width="18.625" style="193" customWidth="1"/>
    <col min="8" max="8" width="3.625" style="1" customWidth="1"/>
    <col min="9" max="9" width="1.625" style="1" customWidth="1"/>
    <col min="10" max="10" width="3.625" style="1" customWidth="1"/>
    <col min="11" max="11" width="18.625" style="193" customWidth="1"/>
    <col min="12" max="12" width="10.625" style="24" customWidth="1"/>
    <col min="13" max="13" width="2.625" style="1" customWidth="1"/>
    <col min="14" max="15" width="4.5" style="5" customWidth="1"/>
    <col min="16" max="16" width="2.75" style="1" customWidth="1"/>
    <col min="17" max="18" width="5.625" style="1" hidden="1" customWidth="1" outlineLevel="1" collapsed="1"/>
    <col min="19" max="23" width="5.625" style="1" hidden="1" customWidth="1" outlineLevel="1"/>
    <col min="24" max="24" width="3.625" style="1" customWidth="1" collapsed="1"/>
    <col min="25" max="26" width="8.625" style="158" customWidth="1"/>
    <col min="27" max="27" width="8.625" style="163" customWidth="1"/>
    <col min="28" max="28" width="8.625" style="159" customWidth="1"/>
    <col min="29" max="30" width="8.625" style="153" customWidth="1"/>
    <col min="31" max="31" width="8.625" style="158" customWidth="1"/>
    <col min="32" max="32" width="2.625" style="1" customWidth="1" collapsed="1"/>
    <col min="33" max="33" width="2.625" style="1" customWidth="1"/>
    <col min="34" max="16384" width="8.875" style="1"/>
  </cols>
  <sheetData>
    <row r="1" spans="1:35" s="7" customFormat="1" ht="33">
      <c r="A1" s="195" t="s">
        <v>752</v>
      </c>
      <c r="B1" s="196"/>
      <c r="C1" s="197"/>
      <c r="D1" s="198"/>
      <c r="E1" s="199"/>
      <c r="F1" s="199"/>
      <c r="G1" s="215"/>
      <c r="H1" s="361" t="s">
        <v>903</v>
      </c>
      <c r="I1" s="361"/>
      <c r="J1" s="361"/>
      <c r="K1" s="361"/>
      <c r="L1" s="361"/>
      <c r="N1" s="8"/>
      <c r="O1" s="8"/>
      <c r="Q1" s="2" t="s">
        <v>224</v>
      </c>
      <c r="R1" s="2" t="s">
        <v>262</v>
      </c>
      <c r="S1" s="2" t="s">
        <v>225</v>
      </c>
      <c r="T1" s="2" t="s">
        <v>226</v>
      </c>
      <c r="U1" s="2" t="s">
        <v>227</v>
      </c>
      <c r="V1" s="2" t="s">
        <v>228</v>
      </c>
      <c r="W1" s="2" t="s">
        <v>229</v>
      </c>
      <c r="X1" s="123"/>
      <c r="Y1" s="159" t="s">
        <v>224</v>
      </c>
      <c r="Z1" s="159" t="s">
        <v>262</v>
      </c>
      <c r="AA1" s="160" t="s">
        <v>225</v>
      </c>
      <c r="AB1" s="159" t="s">
        <v>226</v>
      </c>
      <c r="AC1" s="159" t="s">
        <v>227</v>
      </c>
      <c r="AD1" s="159" t="s">
        <v>228</v>
      </c>
      <c r="AE1" s="159" t="s">
        <v>229</v>
      </c>
      <c r="AH1" s="123"/>
      <c r="AI1" s="123"/>
    </row>
    <row r="2" spans="1:35" s="26" customFormat="1" ht="8.25">
      <c r="A2" s="101"/>
      <c r="B2" s="102"/>
      <c r="C2" s="103"/>
      <c r="D2" s="104"/>
      <c r="E2" s="208"/>
      <c r="F2" s="102"/>
      <c r="G2" s="120"/>
      <c r="H2" s="102"/>
      <c r="I2" s="102"/>
      <c r="J2" s="102"/>
      <c r="K2" s="120"/>
      <c r="L2" s="105"/>
      <c r="N2" s="106" t="str">
        <f>IF(E2="","",LEFT(E2,3))</f>
        <v/>
      </c>
      <c r="O2" s="106" t="str">
        <f>IF(E2="","",LEFT(E2,2)&amp;MID(E2,4,1))</f>
        <v/>
      </c>
      <c r="Q2" s="168"/>
      <c r="R2" s="168"/>
      <c r="S2" s="168"/>
      <c r="T2" s="168"/>
      <c r="U2" s="168"/>
      <c r="V2" s="168"/>
      <c r="W2" s="168"/>
      <c r="X2" s="168"/>
      <c r="Y2" s="169" t="str">
        <f t="shared" ref="Y2:AE17" si="0">IF(Q2=0,"",VLOOKUP(Q2,UMP_MST,3,FALSE))</f>
        <v/>
      </c>
      <c r="Z2" s="169" t="str">
        <f t="shared" si="0"/>
        <v/>
      </c>
      <c r="AA2" s="170" t="str">
        <f t="shared" si="0"/>
        <v/>
      </c>
      <c r="AB2" s="169" t="str">
        <f t="shared" si="0"/>
        <v/>
      </c>
      <c r="AC2" s="169" t="str">
        <f t="shared" si="0"/>
        <v/>
      </c>
      <c r="AD2" s="169" t="str">
        <f t="shared" si="0"/>
        <v/>
      </c>
      <c r="AE2" s="169" t="str">
        <f t="shared" si="0"/>
        <v/>
      </c>
      <c r="AH2" s="168"/>
      <c r="AI2" s="168"/>
    </row>
    <row r="3" spans="1:35" s="23" customFormat="1" ht="21">
      <c r="A3" s="201" t="s">
        <v>848</v>
      </c>
      <c r="B3" s="202"/>
      <c r="C3" s="203"/>
      <c r="D3" s="204"/>
      <c r="E3" s="205"/>
      <c r="F3" s="205"/>
      <c r="G3" s="216"/>
      <c r="H3" s="205"/>
      <c r="I3" s="205"/>
      <c r="J3" s="205"/>
      <c r="K3" s="219"/>
      <c r="L3" s="206"/>
      <c r="M3" s="19"/>
      <c r="N3" s="20"/>
      <c r="O3" s="20"/>
      <c r="Y3" s="153" t="str">
        <f t="shared" si="0"/>
        <v/>
      </c>
      <c r="Z3" s="153" t="str">
        <f t="shared" si="0"/>
        <v/>
      </c>
      <c r="AA3" s="161" t="str">
        <f t="shared" si="0"/>
        <v/>
      </c>
      <c r="AB3" s="153" t="str">
        <f t="shared" si="0"/>
        <v/>
      </c>
      <c r="AC3" s="153" t="str">
        <f t="shared" si="0"/>
        <v/>
      </c>
      <c r="AD3" s="153" t="str">
        <f t="shared" si="0"/>
        <v/>
      </c>
      <c r="AE3" s="153" t="str">
        <f t="shared" si="0"/>
        <v/>
      </c>
    </row>
    <row r="4" spans="1:35" s="26" customFormat="1" ht="8.25">
      <c r="A4" s="101"/>
      <c r="B4" s="102"/>
      <c r="C4" s="103"/>
      <c r="D4" s="104"/>
      <c r="E4" s="208"/>
      <c r="F4" s="102"/>
      <c r="G4" s="120"/>
      <c r="H4" s="102"/>
      <c r="I4" s="102"/>
      <c r="J4" s="102"/>
      <c r="K4" s="120"/>
      <c r="L4" s="105"/>
      <c r="N4" s="106" t="str">
        <f>IF(E4="","",LEFT(E4,3))</f>
        <v/>
      </c>
      <c r="O4" s="106" t="str">
        <f>IF(E4="","",LEFT(E4,2)&amp;MID(E4,4,1))</f>
        <v/>
      </c>
      <c r="Q4" s="168"/>
      <c r="R4" s="168"/>
      <c r="S4" s="168"/>
      <c r="T4" s="168"/>
      <c r="U4" s="168"/>
      <c r="V4" s="168"/>
      <c r="W4" s="168"/>
      <c r="X4" s="168"/>
      <c r="Y4" s="169" t="str">
        <f t="shared" si="0"/>
        <v/>
      </c>
      <c r="Z4" s="169" t="str">
        <f t="shared" si="0"/>
        <v/>
      </c>
      <c r="AA4" s="170" t="str">
        <f t="shared" si="0"/>
        <v/>
      </c>
      <c r="AB4" s="169" t="str">
        <f t="shared" si="0"/>
        <v/>
      </c>
      <c r="AC4" s="169" t="str">
        <f t="shared" si="0"/>
        <v/>
      </c>
      <c r="AD4" s="169" t="str">
        <f t="shared" si="0"/>
        <v/>
      </c>
      <c r="AE4" s="169" t="str">
        <f t="shared" si="0"/>
        <v/>
      </c>
      <c r="AH4" s="168"/>
      <c r="AI4" s="168"/>
    </row>
    <row r="5" spans="1:35" ht="19.5">
      <c r="A5" s="6" t="s">
        <v>755</v>
      </c>
      <c r="B5" s="77"/>
      <c r="C5" s="78"/>
      <c r="D5" s="78"/>
      <c r="E5" s="209"/>
      <c r="F5" s="78"/>
      <c r="G5" s="121"/>
      <c r="H5" s="78"/>
      <c r="I5" s="78"/>
      <c r="J5" s="78"/>
      <c r="K5" s="121"/>
      <c r="L5" s="79"/>
      <c r="M5" s="21"/>
      <c r="N5" s="22" t="str">
        <f>IF(E5="","",LEFT(E5,3))</f>
        <v/>
      </c>
      <c r="O5" s="22" t="str">
        <f>IF(E5="","",LEFT(E5,2)&amp;MID(E5,4,1))</f>
        <v/>
      </c>
      <c r="Y5" s="153" t="str">
        <f t="shared" si="0"/>
        <v/>
      </c>
      <c r="Z5" s="153" t="str">
        <f t="shared" si="0"/>
        <v/>
      </c>
      <c r="AA5" s="161" t="str">
        <f t="shared" si="0"/>
        <v/>
      </c>
      <c r="AB5" s="153" t="str">
        <f t="shared" si="0"/>
        <v/>
      </c>
      <c r="AC5" s="153" t="str">
        <f t="shared" si="0"/>
        <v/>
      </c>
      <c r="AD5" s="153" t="str">
        <f t="shared" si="0"/>
        <v/>
      </c>
      <c r="AE5" s="153" t="str">
        <f t="shared" si="0"/>
        <v/>
      </c>
    </row>
    <row r="6" spans="1:35">
      <c r="A6" s="25"/>
      <c r="B6" s="357" t="s">
        <v>7</v>
      </c>
      <c r="C6" s="358"/>
      <c r="D6" s="80" t="s">
        <v>6</v>
      </c>
      <c r="E6" s="210" t="s">
        <v>5</v>
      </c>
      <c r="F6" s="107" t="s">
        <v>4</v>
      </c>
      <c r="G6" s="107" t="s">
        <v>3</v>
      </c>
      <c r="H6" s="108"/>
      <c r="I6" s="109" t="s">
        <v>1</v>
      </c>
      <c r="J6" s="107"/>
      <c r="K6" s="107" t="s">
        <v>2</v>
      </c>
      <c r="L6" s="107"/>
      <c r="M6" s="21"/>
      <c r="N6" s="22" t="str">
        <f t="shared" ref="N6:N7" si="1">IF(E6="","",LEFT(E6,3))</f>
        <v>Gno</v>
      </c>
      <c r="O6" s="22" t="str">
        <f t="shared" ref="O6:O7" si="2">IF(E6="","",LEFT(E6,2)&amp;MID(E6,4,1))</f>
        <v>Gn</v>
      </c>
      <c r="Q6" s="123"/>
      <c r="R6" s="123"/>
      <c r="S6" s="123"/>
      <c r="T6" s="123"/>
      <c r="U6" s="123"/>
      <c r="V6" s="123"/>
      <c r="W6" s="123"/>
      <c r="X6" s="123"/>
      <c r="Y6" s="153" t="str">
        <f t="shared" si="0"/>
        <v/>
      </c>
      <c r="Z6" s="153" t="str">
        <f t="shared" si="0"/>
        <v/>
      </c>
      <c r="AA6" s="161" t="str">
        <f t="shared" si="0"/>
        <v/>
      </c>
      <c r="AB6" s="153" t="str">
        <f t="shared" si="0"/>
        <v/>
      </c>
      <c r="AC6" s="153" t="str">
        <f t="shared" si="0"/>
        <v/>
      </c>
      <c r="AD6" s="153" t="str">
        <f t="shared" si="0"/>
        <v/>
      </c>
      <c r="AE6" s="153" t="str">
        <f t="shared" si="0"/>
        <v/>
      </c>
      <c r="AH6" s="123"/>
      <c r="AI6" s="123"/>
    </row>
    <row r="7" spans="1:35" ht="16.5">
      <c r="A7" s="25"/>
      <c r="B7" s="355" t="s">
        <v>211</v>
      </c>
      <c r="C7" s="356"/>
      <c r="D7" s="356"/>
      <c r="E7" s="356"/>
      <c r="F7" s="356"/>
      <c r="G7" s="124"/>
      <c r="H7" s="125"/>
      <c r="I7" s="125"/>
      <c r="J7" s="125"/>
      <c r="K7" s="124"/>
      <c r="L7" s="126"/>
      <c r="M7" s="21"/>
      <c r="N7" s="22" t="str">
        <f t="shared" si="1"/>
        <v/>
      </c>
      <c r="O7" s="22" t="str">
        <f t="shared" si="2"/>
        <v/>
      </c>
      <c r="Q7" s="166">
        <v>109</v>
      </c>
      <c r="R7" s="154"/>
      <c r="S7" s="123"/>
      <c r="T7" s="123"/>
      <c r="U7" s="123"/>
      <c r="V7" s="123"/>
      <c r="W7" s="123"/>
      <c r="X7" s="123"/>
      <c r="Y7" s="153" t="str">
        <f t="shared" si="0"/>
        <v>谷口智則</v>
      </c>
      <c r="Z7" s="153" t="str">
        <f t="shared" si="0"/>
        <v/>
      </c>
      <c r="AA7" s="161" t="str">
        <f t="shared" si="0"/>
        <v/>
      </c>
      <c r="AB7" s="153" t="str">
        <f t="shared" si="0"/>
        <v/>
      </c>
      <c r="AC7" s="153" t="str">
        <f t="shared" si="0"/>
        <v/>
      </c>
      <c r="AD7" s="153" t="str">
        <f t="shared" si="0"/>
        <v/>
      </c>
      <c r="AE7" s="153" t="str">
        <f t="shared" si="0"/>
        <v/>
      </c>
      <c r="AH7" s="123"/>
      <c r="AI7" s="123"/>
    </row>
    <row r="8" spans="1:35" ht="18.75" customHeight="1">
      <c r="A8" s="25"/>
      <c r="B8" s="127"/>
      <c r="C8" s="128">
        <v>2</v>
      </c>
      <c r="D8" s="129">
        <v>0.40625</v>
      </c>
      <c r="E8" s="351" t="s">
        <v>717</v>
      </c>
      <c r="F8" s="352"/>
      <c r="G8" s="352"/>
      <c r="H8" s="352"/>
      <c r="I8" s="352"/>
      <c r="J8" s="352"/>
      <c r="K8" s="352"/>
      <c r="L8" s="353"/>
      <c r="M8" s="21"/>
      <c r="N8" s="22" t="e">
        <f>IF(#REF!="","",LEFT(#REF!,3))</f>
        <v>#REF!</v>
      </c>
      <c r="O8" s="22" t="e">
        <f>IF(#REF!="","",LEFT(#REF!,2)&amp;MID(#REF!,4,1))</f>
        <v>#REF!</v>
      </c>
      <c r="P8" s="26"/>
      <c r="Q8" s="123"/>
      <c r="R8" s="99"/>
      <c r="S8" s="164"/>
      <c r="T8" s="154"/>
      <c r="U8" s="154"/>
      <c r="V8" s="154"/>
      <c r="W8" s="154"/>
      <c r="X8" s="123"/>
      <c r="Y8" s="153" t="str">
        <f t="shared" si="0"/>
        <v/>
      </c>
      <c r="Z8" s="153" t="str">
        <f t="shared" si="0"/>
        <v/>
      </c>
      <c r="AA8" s="161" t="str">
        <f t="shared" si="0"/>
        <v/>
      </c>
      <c r="AB8" s="153" t="str">
        <f t="shared" si="0"/>
        <v/>
      </c>
      <c r="AC8" s="153" t="str">
        <f t="shared" si="0"/>
        <v/>
      </c>
      <c r="AD8" s="153" t="str">
        <f t="shared" si="0"/>
        <v/>
      </c>
      <c r="AE8" s="153" t="str">
        <f t="shared" si="0"/>
        <v/>
      </c>
      <c r="AF8" s="26"/>
      <c r="AG8" s="26"/>
      <c r="AH8" s="123"/>
      <c r="AI8" s="123"/>
    </row>
    <row r="9" spans="1:35">
      <c r="A9" s="25"/>
      <c r="B9" s="127"/>
      <c r="C9" s="128">
        <v>3</v>
      </c>
      <c r="D9" s="136">
        <v>0.5</v>
      </c>
      <c r="E9" s="226" t="s">
        <v>845</v>
      </c>
      <c r="F9" s="222" t="str">
        <f>IF(L9="","",VLOOKUP(N9,TEAM_MST,3,FALSE))</f>
        <v>選考</v>
      </c>
      <c r="G9" s="223" t="str">
        <f>IF(L9="","",VLOOKUP(N9,TEAM_MST,2,FALSE))</f>
        <v>ドリンカーズM</v>
      </c>
      <c r="H9" s="225" t="s">
        <v>846</v>
      </c>
      <c r="I9" s="223" t="s">
        <v>1</v>
      </c>
      <c r="J9" s="223" t="s">
        <v>847</v>
      </c>
      <c r="K9" s="224" t="str">
        <f>IF(L9="","",VLOOKUP(O9,TEAM_MST,2,FALSE))</f>
        <v>町田クラブ</v>
      </c>
      <c r="L9" s="207" t="s">
        <v>761</v>
      </c>
      <c r="M9" s="21"/>
      <c r="N9" s="22" t="str">
        <f>IF(L9="","",LEFT(L9,3))</f>
        <v>Xz0</v>
      </c>
      <c r="O9" s="22" t="str">
        <f>IF(L9="","",LEFT(L9,2)&amp;MID(L9,4,1))</f>
        <v>Xz1</v>
      </c>
      <c r="R9" s="99"/>
      <c r="S9" s="165"/>
      <c r="T9" s="99"/>
      <c r="U9" s="99"/>
      <c r="V9" s="99"/>
      <c r="W9" s="99"/>
      <c r="Y9" s="153" t="str">
        <f t="shared" si="0"/>
        <v/>
      </c>
      <c r="Z9" s="153" t="str">
        <f t="shared" si="0"/>
        <v/>
      </c>
      <c r="AA9" s="161" t="str">
        <f t="shared" si="0"/>
        <v/>
      </c>
      <c r="AB9" s="153" t="str">
        <f t="shared" si="0"/>
        <v/>
      </c>
      <c r="AC9" s="153" t="str">
        <f t="shared" si="0"/>
        <v/>
      </c>
      <c r="AD9" s="153" t="str">
        <f t="shared" si="0"/>
        <v/>
      </c>
      <c r="AE9" s="153" t="str">
        <f t="shared" si="0"/>
        <v/>
      </c>
    </row>
    <row r="10" spans="1:35">
      <c r="A10" s="25"/>
      <c r="B10" s="127"/>
      <c r="C10" s="128">
        <v>4</v>
      </c>
      <c r="D10" s="136">
        <v>0.5625</v>
      </c>
      <c r="E10" s="226" t="s">
        <v>845</v>
      </c>
      <c r="F10" s="222" t="str">
        <f>IF(L10="","",VLOOKUP(N10,TEAM_MST,3,FALSE))</f>
        <v>実年1部</v>
      </c>
      <c r="G10" s="223" t="str">
        <f>IF(L10="","",VLOOKUP(N10,TEAM_MST,2,FALSE))</f>
        <v>サザンストリームフォーエバー</v>
      </c>
      <c r="H10" s="225" t="s">
        <v>846</v>
      </c>
      <c r="I10" s="223" t="s">
        <v>1</v>
      </c>
      <c r="J10" s="223" t="s">
        <v>847</v>
      </c>
      <c r="K10" s="224" t="str">
        <f>IF(L10="","",VLOOKUP(O10,TEAM_MST,2,FALSE))</f>
        <v>町田メイツJ</v>
      </c>
      <c r="L10" s="207" t="s">
        <v>283</v>
      </c>
      <c r="M10" s="21"/>
      <c r="N10" s="22" t="str">
        <f>IF(L10="","",LEFT(L10,3))</f>
        <v>Jb1</v>
      </c>
      <c r="O10" s="22" t="str">
        <f>IF(L10="","",LEFT(L10,2)&amp;MID(L10,4,1))</f>
        <v>Jb2</v>
      </c>
      <c r="R10" s="99"/>
      <c r="S10" s="165"/>
      <c r="T10" s="99"/>
      <c r="U10" s="99"/>
      <c r="V10" s="99"/>
      <c r="W10" s="99"/>
      <c r="Y10" s="153" t="str">
        <f t="shared" si="0"/>
        <v/>
      </c>
      <c r="Z10" s="153" t="str">
        <f t="shared" si="0"/>
        <v/>
      </c>
      <c r="AA10" s="161" t="str">
        <f t="shared" si="0"/>
        <v/>
      </c>
      <c r="AB10" s="153" t="str">
        <f t="shared" si="0"/>
        <v/>
      </c>
      <c r="AC10" s="153" t="str">
        <f t="shared" si="0"/>
        <v/>
      </c>
      <c r="AD10" s="153" t="str">
        <f t="shared" si="0"/>
        <v/>
      </c>
      <c r="AE10" s="153" t="str">
        <f t="shared" si="0"/>
        <v/>
      </c>
    </row>
    <row r="11" spans="1:35">
      <c r="A11" s="25"/>
      <c r="B11" s="133"/>
      <c r="C11" s="128">
        <v>5</v>
      </c>
      <c r="D11" s="137">
        <v>0.625</v>
      </c>
      <c r="E11" s="226" t="s">
        <v>845</v>
      </c>
      <c r="F11" s="222" t="str">
        <f>IF(L11="","",VLOOKUP(N11,TEAM_MST,3,FALSE))</f>
        <v>男子1部</v>
      </c>
      <c r="G11" s="223" t="str">
        <f>IF(L11="","",VLOOKUP(N11,TEAM_MST,2,FALSE))</f>
        <v>なるせパパーズS</v>
      </c>
      <c r="H11" s="225" t="s">
        <v>846</v>
      </c>
      <c r="I11" s="223" t="s">
        <v>1</v>
      </c>
      <c r="J11" s="223" t="s">
        <v>847</v>
      </c>
      <c r="K11" s="224" t="str">
        <f>IF(L11="","",VLOOKUP(O11,TEAM_MST,2,FALSE))</f>
        <v>サザンストリーム</v>
      </c>
      <c r="L11" s="207" t="s">
        <v>266</v>
      </c>
      <c r="M11" s="21"/>
      <c r="N11" s="22" t="str">
        <f>IF(L11="","",LEFT(L11,3))</f>
        <v>Aa3</v>
      </c>
      <c r="O11" s="22" t="str">
        <f>IF(L11="","",LEFT(L11,2)&amp;MID(L11,4,1))</f>
        <v>Aa4</v>
      </c>
      <c r="R11" s="99">
        <v>70</v>
      </c>
      <c r="S11" s="165"/>
      <c r="T11" s="99"/>
      <c r="U11" s="99"/>
      <c r="V11" s="99"/>
      <c r="W11" s="99"/>
      <c r="Y11" s="153" t="str">
        <f t="shared" si="0"/>
        <v/>
      </c>
      <c r="Z11" s="153" t="str">
        <f t="shared" si="0"/>
        <v>財津達朗</v>
      </c>
      <c r="AA11" s="161" t="str">
        <f t="shared" si="0"/>
        <v/>
      </c>
      <c r="AB11" s="153" t="str">
        <f t="shared" si="0"/>
        <v/>
      </c>
      <c r="AC11" s="153" t="str">
        <f t="shared" si="0"/>
        <v/>
      </c>
      <c r="AD11" s="153" t="str">
        <f t="shared" si="0"/>
        <v/>
      </c>
      <c r="AE11" s="153" t="str">
        <f t="shared" si="0"/>
        <v/>
      </c>
    </row>
    <row r="12" spans="1:35" ht="16.5">
      <c r="A12" s="25"/>
      <c r="B12" s="355" t="s">
        <v>168</v>
      </c>
      <c r="C12" s="356"/>
      <c r="D12" s="356"/>
      <c r="E12" s="356"/>
      <c r="F12" s="356"/>
      <c r="G12" s="124"/>
      <c r="H12" s="125"/>
      <c r="I12" s="125"/>
      <c r="J12" s="125"/>
      <c r="K12" s="124"/>
      <c r="L12" s="126"/>
      <c r="M12" s="21"/>
      <c r="N12" s="22" t="str">
        <f t="shared" ref="N12:N14" si="3">IF(E12="","",LEFT(E12,3))</f>
        <v/>
      </c>
      <c r="O12" s="22" t="str">
        <f t="shared" ref="O12:O14" si="4">IF(E12="","",LEFT(E12,2)&amp;MID(E12,4,1))</f>
        <v/>
      </c>
      <c r="Q12" s="166">
        <v>70</v>
      </c>
      <c r="R12" s="99">
        <v>115</v>
      </c>
      <c r="Y12" s="153" t="str">
        <f t="shared" si="0"/>
        <v>財津達朗</v>
      </c>
      <c r="Z12" s="153" t="str">
        <f t="shared" si="0"/>
        <v>永井啓介</v>
      </c>
      <c r="AA12" s="161" t="str">
        <f t="shared" si="0"/>
        <v/>
      </c>
      <c r="AB12" s="153" t="str">
        <f t="shared" si="0"/>
        <v/>
      </c>
      <c r="AC12" s="153" t="str">
        <f t="shared" si="0"/>
        <v/>
      </c>
      <c r="AD12" s="153" t="str">
        <f t="shared" si="0"/>
        <v/>
      </c>
      <c r="AE12" s="153" t="str">
        <f t="shared" si="0"/>
        <v/>
      </c>
      <c r="AH12" s="1" t="s">
        <v>716</v>
      </c>
    </row>
    <row r="13" spans="1:35">
      <c r="A13" s="25"/>
      <c r="B13" s="133"/>
      <c r="C13" s="128">
        <v>4</v>
      </c>
      <c r="D13" s="136">
        <v>0.52083333333333337</v>
      </c>
      <c r="E13" s="207" t="s">
        <v>762</v>
      </c>
      <c r="F13" s="119" t="str">
        <f t="shared" ref="F13:F14" si="5">IF(E13="","",VLOOKUP(N13,TEAM_MST,3,FALSE))</f>
        <v>実年1部</v>
      </c>
      <c r="G13" s="191" t="str">
        <f t="shared" ref="G13:G14" si="6">IF(E13="","",VLOOKUP(N13,TEAM_MST,2,FALSE))</f>
        <v>成瀬アストロズ</v>
      </c>
      <c r="H13" s="192">
        <v>10</v>
      </c>
      <c r="I13" s="130" t="s">
        <v>1</v>
      </c>
      <c r="J13" s="130">
        <v>4</v>
      </c>
      <c r="K13" s="128" t="str">
        <f t="shared" ref="K13:K14" si="7">IF(E13="","",VLOOKUP(O13,TEAM_MST,2,FALSE))</f>
        <v>山崎ドリンカーズMJ</v>
      </c>
      <c r="L13" s="132"/>
      <c r="M13" s="21"/>
      <c r="N13" s="22" t="str">
        <f t="shared" si="3"/>
        <v>Ja1</v>
      </c>
      <c r="O13" s="22" t="str">
        <f t="shared" si="4"/>
        <v>Ja2</v>
      </c>
      <c r="R13" s="99">
        <v>117</v>
      </c>
      <c r="S13" s="165">
        <v>115</v>
      </c>
      <c r="T13" s="99">
        <v>150</v>
      </c>
      <c r="U13" s="99">
        <v>108</v>
      </c>
      <c r="V13" s="99">
        <v>70</v>
      </c>
      <c r="W13" s="99">
        <v>117</v>
      </c>
      <c r="Y13" s="153" t="str">
        <f t="shared" si="0"/>
        <v/>
      </c>
      <c r="Z13" s="153" t="str">
        <f t="shared" si="0"/>
        <v>中村祥太</v>
      </c>
      <c r="AA13" s="161" t="str">
        <f t="shared" si="0"/>
        <v>永井啓介</v>
      </c>
      <c r="AB13" s="153" t="str">
        <f t="shared" si="0"/>
        <v>武藤孝司</v>
      </c>
      <c r="AC13" s="153" t="str">
        <f t="shared" si="0"/>
        <v>棚瀬新一朗</v>
      </c>
      <c r="AD13" s="153" t="str">
        <f t="shared" si="0"/>
        <v>財津達朗</v>
      </c>
      <c r="AE13" s="153" t="str">
        <f t="shared" si="0"/>
        <v>中村祥太</v>
      </c>
    </row>
    <row r="14" spans="1:35">
      <c r="A14" s="25"/>
      <c r="B14" s="134"/>
      <c r="C14" s="128">
        <v>5</v>
      </c>
      <c r="D14" s="137">
        <v>0.58333333333333337</v>
      </c>
      <c r="E14" s="207" t="s">
        <v>268</v>
      </c>
      <c r="F14" s="119" t="str">
        <f t="shared" si="5"/>
        <v>実年2部</v>
      </c>
      <c r="G14" s="191" t="str">
        <f t="shared" si="6"/>
        <v>フレンズF</v>
      </c>
      <c r="H14" s="192">
        <v>11</v>
      </c>
      <c r="I14" s="130" t="s">
        <v>1</v>
      </c>
      <c r="J14" s="130">
        <v>6</v>
      </c>
      <c r="K14" s="128" t="str">
        <f t="shared" si="7"/>
        <v>南三小J</v>
      </c>
      <c r="L14" s="132"/>
      <c r="M14" s="21"/>
      <c r="N14" s="22" t="str">
        <f t="shared" si="3"/>
        <v>Sa1</v>
      </c>
      <c r="O14" s="22" t="str">
        <f t="shared" si="4"/>
        <v>Sa2</v>
      </c>
      <c r="R14" s="99">
        <v>9</v>
      </c>
      <c r="S14" s="165">
        <v>117</v>
      </c>
      <c r="T14" s="99">
        <v>108</v>
      </c>
      <c r="U14" s="99">
        <v>149</v>
      </c>
      <c r="V14" s="99">
        <v>9</v>
      </c>
      <c r="W14" s="99"/>
      <c r="Y14" s="153" t="str">
        <f t="shared" si="0"/>
        <v/>
      </c>
      <c r="Z14" s="153" t="str">
        <f t="shared" si="0"/>
        <v>荒木裕一</v>
      </c>
      <c r="AA14" s="161" t="str">
        <f t="shared" si="0"/>
        <v>中村祥太</v>
      </c>
      <c r="AB14" s="153" t="str">
        <f t="shared" si="0"/>
        <v>棚瀬新一朗</v>
      </c>
      <c r="AC14" s="153" t="str">
        <f t="shared" si="0"/>
        <v>三善智秀</v>
      </c>
      <c r="AD14" s="153" t="str">
        <f t="shared" si="0"/>
        <v>荒木裕一</v>
      </c>
      <c r="AE14" s="153" t="str">
        <f t="shared" si="0"/>
        <v/>
      </c>
    </row>
    <row r="15" spans="1:35" s="26" customFormat="1" ht="8.25">
      <c r="A15" s="101"/>
      <c r="B15" s="102"/>
      <c r="C15" s="103"/>
      <c r="D15" s="104"/>
      <c r="E15" s="208"/>
      <c r="F15" s="102"/>
      <c r="G15" s="120"/>
      <c r="H15" s="102"/>
      <c r="I15" s="102"/>
      <c r="J15" s="102"/>
      <c r="K15" s="120"/>
      <c r="L15" s="105"/>
      <c r="N15" s="106" t="str">
        <f>IF(E15="","",LEFT(E15,3))</f>
        <v/>
      </c>
      <c r="O15" s="106" t="str">
        <f>IF(E15="","",LEFT(E15,2)&amp;MID(E15,4,1))</f>
        <v/>
      </c>
      <c r="X15" s="168"/>
      <c r="Y15" s="169" t="str">
        <f t="shared" si="0"/>
        <v/>
      </c>
      <c r="Z15" s="169" t="str">
        <f t="shared" si="0"/>
        <v/>
      </c>
      <c r="AA15" s="170" t="str">
        <f t="shared" si="0"/>
        <v/>
      </c>
      <c r="AB15" s="169" t="str">
        <f t="shared" si="0"/>
        <v/>
      </c>
      <c r="AC15" s="169" t="str">
        <f t="shared" si="0"/>
        <v/>
      </c>
      <c r="AD15" s="169" t="str">
        <f t="shared" si="0"/>
        <v/>
      </c>
      <c r="AE15" s="169" t="str">
        <f t="shared" si="0"/>
        <v/>
      </c>
      <c r="AH15" s="168"/>
      <c r="AI15" s="168"/>
    </row>
    <row r="16" spans="1:35" s="23" customFormat="1" ht="25.15" customHeight="1">
      <c r="A16" s="201" t="s">
        <v>753</v>
      </c>
      <c r="B16" s="202"/>
      <c r="C16" s="203"/>
      <c r="D16" s="204"/>
      <c r="E16" s="205"/>
      <c r="F16" s="360" t="s">
        <v>880</v>
      </c>
      <c r="G16" s="360"/>
      <c r="H16" s="360"/>
      <c r="I16" s="360"/>
      <c r="J16" s="360"/>
      <c r="K16" s="360"/>
      <c r="L16" s="360"/>
      <c r="M16" s="19"/>
      <c r="N16" s="20"/>
      <c r="O16" s="20"/>
      <c r="Y16" s="153" t="str">
        <f t="shared" si="0"/>
        <v/>
      </c>
      <c r="Z16" s="153" t="str">
        <f t="shared" si="0"/>
        <v/>
      </c>
      <c r="AA16" s="161" t="str">
        <f t="shared" si="0"/>
        <v/>
      </c>
      <c r="AB16" s="153" t="str">
        <f t="shared" si="0"/>
        <v/>
      </c>
      <c r="AC16" s="153" t="str">
        <f t="shared" si="0"/>
        <v/>
      </c>
      <c r="AD16" s="153" t="str">
        <f t="shared" si="0"/>
        <v/>
      </c>
      <c r="AE16" s="153" t="str">
        <f t="shared" si="0"/>
        <v/>
      </c>
    </row>
    <row r="17" spans="1:35" s="26" customFormat="1" ht="8.25">
      <c r="A17" s="101"/>
      <c r="B17" s="102"/>
      <c r="C17" s="103"/>
      <c r="D17" s="104"/>
      <c r="E17" s="208"/>
      <c r="F17" s="102"/>
      <c r="G17" s="120"/>
      <c r="H17" s="102"/>
      <c r="I17" s="102"/>
      <c r="J17" s="102"/>
      <c r="K17" s="120"/>
      <c r="L17" s="105"/>
      <c r="N17" s="106" t="str">
        <f>IF(E17="","",LEFT(E17,3))</f>
        <v/>
      </c>
      <c r="O17" s="106" t="str">
        <f>IF(E17="","",LEFT(E17,2)&amp;MID(E17,4,1))</f>
        <v/>
      </c>
      <c r="Q17" s="168"/>
      <c r="R17" s="168"/>
      <c r="S17" s="168"/>
      <c r="T17" s="168"/>
      <c r="U17" s="168"/>
      <c r="V17" s="168"/>
      <c r="W17" s="168"/>
      <c r="X17" s="168"/>
      <c r="Y17" s="169" t="str">
        <f t="shared" si="0"/>
        <v/>
      </c>
      <c r="Z17" s="169" t="str">
        <f t="shared" si="0"/>
        <v/>
      </c>
      <c r="AA17" s="170" t="str">
        <f t="shared" si="0"/>
        <v/>
      </c>
      <c r="AB17" s="169" t="str">
        <f t="shared" si="0"/>
        <v/>
      </c>
      <c r="AC17" s="169" t="str">
        <f t="shared" si="0"/>
        <v/>
      </c>
      <c r="AD17" s="169" t="str">
        <f t="shared" si="0"/>
        <v/>
      </c>
      <c r="AE17" s="169" t="str">
        <f t="shared" si="0"/>
        <v/>
      </c>
      <c r="AH17" s="168"/>
      <c r="AI17" s="168"/>
    </row>
    <row r="18" spans="1:35" ht="19.5">
      <c r="A18" s="6" t="s">
        <v>763</v>
      </c>
      <c r="B18" s="77"/>
      <c r="C18" s="78"/>
      <c r="D18" s="78"/>
      <c r="E18" s="209"/>
      <c r="F18" s="78"/>
      <c r="G18" s="121"/>
      <c r="H18" s="78"/>
      <c r="I18" s="78"/>
      <c r="J18" s="78"/>
      <c r="K18" s="121"/>
      <c r="L18" s="79"/>
      <c r="M18" s="21"/>
      <c r="N18" s="22" t="str">
        <f>IF(E18="","",LEFT(E18,3))</f>
        <v/>
      </c>
      <c r="O18" s="22" t="str">
        <f>IF(E18="","",LEFT(E18,2)&amp;MID(E18,4,1))</f>
        <v/>
      </c>
      <c r="Y18" s="153" t="str">
        <f t="shared" ref="Y18:AE33" si="8">IF(Q18=0,"",VLOOKUP(Q18,UMP_MST,3,FALSE))</f>
        <v/>
      </c>
      <c r="Z18" s="153" t="str">
        <f t="shared" si="8"/>
        <v/>
      </c>
      <c r="AA18" s="161" t="str">
        <f t="shared" si="8"/>
        <v/>
      </c>
      <c r="AB18" s="153" t="str">
        <f t="shared" si="8"/>
        <v/>
      </c>
      <c r="AC18" s="153" t="str">
        <f t="shared" si="8"/>
        <v/>
      </c>
      <c r="AD18" s="153" t="str">
        <f t="shared" si="8"/>
        <v/>
      </c>
      <c r="AE18" s="153" t="str">
        <f t="shared" si="8"/>
        <v/>
      </c>
    </row>
    <row r="19" spans="1:35">
      <c r="A19" s="25"/>
      <c r="B19" s="357" t="s">
        <v>7</v>
      </c>
      <c r="C19" s="358"/>
      <c r="D19" s="80" t="s">
        <v>6</v>
      </c>
      <c r="E19" s="210" t="s">
        <v>5</v>
      </c>
      <c r="F19" s="107" t="s">
        <v>4</v>
      </c>
      <c r="G19" s="107" t="s">
        <v>3</v>
      </c>
      <c r="H19" s="108"/>
      <c r="I19" s="109" t="s">
        <v>1</v>
      </c>
      <c r="J19" s="107"/>
      <c r="K19" s="107" t="s">
        <v>2</v>
      </c>
      <c r="L19" s="107"/>
      <c r="M19" s="21"/>
      <c r="N19" s="22" t="str">
        <f t="shared" ref="N19:N25" si="9">IF(E19="","",LEFT(E19,3))</f>
        <v>Gno</v>
      </c>
      <c r="O19" s="22" t="str">
        <f t="shared" ref="O19:O25" si="10">IF(E19="","",LEFT(E19,2)&amp;MID(E19,4,1))</f>
        <v>Gn</v>
      </c>
      <c r="R19" s="123"/>
      <c r="Y19" s="153" t="str">
        <f t="shared" si="8"/>
        <v/>
      </c>
      <c r="Z19" s="153" t="str">
        <f t="shared" si="8"/>
        <v/>
      </c>
      <c r="AA19" s="161" t="str">
        <f t="shared" si="8"/>
        <v/>
      </c>
      <c r="AB19" s="153" t="str">
        <f t="shared" si="8"/>
        <v/>
      </c>
      <c r="AC19" s="153" t="str">
        <f t="shared" si="8"/>
        <v/>
      </c>
      <c r="AD19" s="153" t="str">
        <f t="shared" si="8"/>
        <v/>
      </c>
      <c r="AE19" s="153" t="str">
        <f t="shared" si="8"/>
        <v/>
      </c>
    </row>
    <row r="20" spans="1:35" ht="16.5">
      <c r="A20" s="25"/>
      <c r="B20" s="355" t="s">
        <v>168</v>
      </c>
      <c r="C20" s="356"/>
      <c r="D20" s="356"/>
      <c r="E20" s="356"/>
      <c r="F20" s="356"/>
      <c r="G20" s="124"/>
      <c r="H20" s="125"/>
      <c r="I20" s="125"/>
      <c r="J20" s="125"/>
      <c r="K20" s="124"/>
      <c r="L20" s="126"/>
      <c r="M20" s="21"/>
      <c r="N20" s="22" t="str">
        <f t="shared" si="9"/>
        <v/>
      </c>
      <c r="O20" s="22" t="str">
        <f t="shared" si="10"/>
        <v/>
      </c>
      <c r="Q20" s="166"/>
      <c r="R20" s="123"/>
      <c r="Y20" s="153" t="str">
        <f t="shared" si="8"/>
        <v/>
      </c>
      <c r="Z20" s="153" t="str">
        <f t="shared" si="8"/>
        <v/>
      </c>
      <c r="AA20" s="161" t="str">
        <f t="shared" si="8"/>
        <v/>
      </c>
      <c r="AB20" s="153" t="str">
        <f t="shared" si="8"/>
        <v/>
      </c>
      <c r="AC20" s="153" t="str">
        <f t="shared" si="8"/>
        <v/>
      </c>
      <c r="AD20" s="153" t="str">
        <f t="shared" si="8"/>
        <v/>
      </c>
      <c r="AE20" s="153" t="str">
        <f t="shared" si="8"/>
        <v/>
      </c>
    </row>
    <row r="21" spans="1:35">
      <c r="A21" s="25"/>
      <c r="B21" s="127"/>
      <c r="C21" s="128">
        <v>1</v>
      </c>
      <c r="D21" s="129">
        <v>0.33333333333333331</v>
      </c>
      <c r="E21" s="211" t="s">
        <v>764</v>
      </c>
      <c r="F21" s="119" t="str">
        <f t="shared" ref="F21:F25" si="11">IF(E21="","",VLOOKUP(N21,TEAM_MST,3,FALSE))</f>
        <v>男子1部</v>
      </c>
      <c r="G21" s="130" t="str">
        <f t="shared" ref="G21:G25" si="12">IF(E21="","",VLOOKUP(N21,TEAM_MST,2,FALSE))</f>
        <v>沼町内会ソフト</v>
      </c>
      <c r="H21" s="192"/>
      <c r="I21" s="130" t="s">
        <v>1</v>
      </c>
      <c r="J21" s="130"/>
      <c r="K21" s="128" t="str">
        <f t="shared" ref="K21:K25" si="13">IF(E21="","",VLOOKUP(O21,TEAM_MST,2,FALSE))</f>
        <v>サザンストリーム</v>
      </c>
      <c r="L21" s="132"/>
      <c r="M21" s="21"/>
      <c r="N21" s="22" t="str">
        <f t="shared" si="9"/>
        <v>Aa1</v>
      </c>
      <c r="O21" s="22" t="str">
        <f t="shared" si="10"/>
        <v>Aa4</v>
      </c>
      <c r="Q21" s="99"/>
      <c r="R21" s="99"/>
      <c r="S21" s="165"/>
      <c r="T21" s="99"/>
      <c r="U21" s="99"/>
      <c r="V21" s="99"/>
      <c r="W21" s="99"/>
      <c r="Y21" s="153" t="str">
        <f t="shared" si="8"/>
        <v/>
      </c>
      <c r="Z21" s="153" t="str">
        <f t="shared" si="8"/>
        <v/>
      </c>
      <c r="AA21" s="161" t="str">
        <f t="shared" si="8"/>
        <v/>
      </c>
      <c r="AB21" s="153" t="str">
        <f t="shared" si="8"/>
        <v/>
      </c>
      <c r="AC21" s="153" t="str">
        <f t="shared" si="8"/>
        <v/>
      </c>
      <c r="AD21" s="153" t="str">
        <f t="shared" si="8"/>
        <v/>
      </c>
      <c r="AE21" s="153" t="str">
        <f t="shared" si="8"/>
        <v/>
      </c>
    </row>
    <row r="22" spans="1:35">
      <c r="A22" s="25"/>
      <c r="B22" s="127"/>
      <c r="C22" s="128">
        <v>2</v>
      </c>
      <c r="D22" s="129">
        <v>0.39583333333333331</v>
      </c>
      <c r="E22" s="211" t="s">
        <v>765</v>
      </c>
      <c r="F22" s="119" t="str">
        <f t="shared" si="11"/>
        <v>男子1部</v>
      </c>
      <c r="G22" s="130" t="str">
        <f t="shared" si="12"/>
        <v>山崎ドリンカーズ</v>
      </c>
      <c r="H22" s="131"/>
      <c r="I22" s="130" t="s">
        <v>1</v>
      </c>
      <c r="J22" s="191"/>
      <c r="K22" s="128" t="str">
        <f t="shared" si="13"/>
        <v>森野ドリマーズ</v>
      </c>
      <c r="L22" s="132"/>
      <c r="M22" s="21"/>
      <c r="N22" s="22" t="str">
        <f t="shared" si="9"/>
        <v>Ab1</v>
      </c>
      <c r="O22" s="22" t="str">
        <f t="shared" si="10"/>
        <v>Ab2</v>
      </c>
      <c r="Q22" s="99"/>
      <c r="R22" s="99"/>
      <c r="S22" s="165"/>
      <c r="T22" s="99"/>
      <c r="U22" s="99"/>
      <c r="V22" s="99"/>
      <c r="W22" s="99"/>
      <c r="Y22" s="153" t="str">
        <f t="shared" si="8"/>
        <v/>
      </c>
      <c r="Z22" s="153" t="str">
        <f t="shared" si="8"/>
        <v/>
      </c>
      <c r="AA22" s="161" t="str">
        <f t="shared" si="8"/>
        <v/>
      </c>
      <c r="AB22" s="153" t="str">
        <f t="shared" si="8"/>
        <v/>
      </c>
      <c r="AC22" s="153" t="str">
        <f t="shared" si="8"/>
        <v/>
      </c>
      <c r="AD22" s="153" t="str">
        <f t="shared" si="8"/>
        <v/>
      </c>
      <c r="AE22" s="153" t="str">
        <f t="shared" si="8"/>
        <v/>
      </c>
    </row>
    <row r="23" spans="1:35">
      <c r="A23" s="25"/>
      <c r="B23" s="127"/>
      <c r="C23" s="128">
        <v>3</v>
      </c>
      <c r="D23" s="129">
        <v>0.45833333333333331</v>
      </c>
      <c r="E23" s="211" t="s">
        <v>766</v>
      </c>
      <c r="F23" s="119" t="str">
        <f t="shared" si="11"/>
        <v>クイーン</v>
      </c>
      <c r="G23" s="130" t="str">
        <f t="shared" si="12"/>
        <v>ファンキーロッキー</v>
      </c>
      <c r="H23" s="192"/>
      <c r="I23" s="130" t="s">
        <v>1</v>
      </c>
      <c r="J23" s="130"/>
      <c r="K23" s="128" t="str">
        <f t="shared" si="13"/>
        <v>櫻組</v>
      </c>
      <c r="L23" s="132"/>
      <c r="M23" s="21"/>
      <c r="N23" s="22" t="str">
        <f t="shared" si="9"/>
        <v>Qa1</v>
      </c>
      <c r="O23" s="22" t="str">
        <f t="shared" si="10"/>
        <v>Qa2</v>
      </c>
      <c r="Q23" s="99"/>
      <c r="R23" s="99"/>
      <c r="S23" s="165"/>
      <c r="T23" s="99"/>
      <c r="U23" s="99"/>
      <c r="V23" s="99"/>
      <c r="W23" s="99"/>
      <c r="Y23" s="153" t="str">
        <f t="shared" si="8"/>
        <v/>
      </c>
      <c r="Z23" s="153" t="str">
        <f t="shared" si="8"/>
        <v/>
      </c>
      <c r="AA23" s="161" t="str">
        <f t="shared" si="8"/>
        <v/>
      </c>
      <c r="AB23" s="153" t="str">
        <f t="shared" si="8"/>
        <v/>
      </c>
      <c r="AC23" s="153" t="str">
        <f t="shared" si="8"/>
        <v/>
      </c>
      <c r="AD23" s="153" t="str">
        <f t="shared" si="8"/>
        <v/>
      </c>
      <c r="AE23" s="153" t="str">
        <f t="shared" si="8"/>
        <v/>
      </c>
    </row>
    <row r="24" spans="1:35">
      <c r="A24" s="25"/>
      <c r="B24" s="127"/>
      <c r="C24" s="128">
        <v>4</v>
      </c>
      <c r="D24" s="129">
        <v>0.52083333333333337</v>
      </c>
      <c r="E24" s="212" t="s">
        <v>767</v>
      </c>
      <c r="F24" s="119" t="str">
        <f t="shared" si="11"/>
        <v>クイーン</v>
      </c>
      <c r="G24" s="130" t="str">
        <f t="shared" si="12"/>
        <v>旭町グリーンフレンズ</v>
      </c>
      <c r="H24" s="192"/>
      <c r="I24" s="130" t="s">
        <v>1</v>
      </c>
      <c r="J24" s="130"/>
      <c r="K24" s="128" t="str">
        <f t="shared" si="13"/>
        <v>レッドフォックス</v>
      </c>
      <c r="L24" s="132"/>
      <c r="M24" s="21"/>
      <c r="N24" s="22" t="str">
        <f t="shared" si="9"/>
        <v>Qa3</v>
      </c>
      <c r="O24" s="22" t="str">
        <f t="shared" si="10"/>
        <v>Qa4</v>
      </c>
      <c r="Q24" s="99"/>
      <c r="R24" s="99"/>
      <c r="S24" s="165"/>
      <c r="T24" s="99"/>
      <c r="U24" s="99"/>
      <c r="V24" s="99"/>
      <c r="W24" s="99"/>
      <c r="Y24" s="153" t="str">
        <f t="shared" si="8"/>
        <v/>
      </c>
      <c r="Z24" s="153" t="str">
        <f t="shared" si="8"/>
        <v/>
      </c>
      <c r="AA24" s="161" t="str">
        <f t="shared" si="8"/>
        <v/>
      </c>
      <c r="AB24" s="153" t="str">
        <f t="shared" si="8"/>
        <v/>
      </c>
      <c r="AC24" s="153" t="str">
        <f t="shared" si="8"/>
        <v/>
      </c>
      <c r="AD24" s="153" t="str">
        <f t="shared" si="8"/>
        <v/>
      </c>
      <c r="AE24" s="153" t="str">
        <f t="shared" si="8"/>
        <v/>
      </c>
    </row>
    <row r="25" spans="1:35">
      <c r="A25" s="25"/>
      <c r="B25" s="134"/>
      <c r="C25" s="128">
        <v>5</v>
      </c>
      <c r="D25" s="129">
        <v>0.58333333333333337</v>
      </c>
      <c r="E25" s="212" t="s">
        <v>768</v>
      </c>
      <c r="F25" s="119" t="str">
        <f t="shared" si="11"/>
        <v>女子1部</v>
      </c>
      <c r="G25" s="130" t="str">
        <f t="shared" si="12"/>
        <v>ひまっきーず</v>
      </c>
      <c r="H25" s="192"/>
      <c r="I25" s="130" t="s">
        <v>1</v>
      </c>
      <c r="J25" s="130"/>
      <c r="K25" s="128" t="str">
        <f t="shared" si="13"/>
        <v>レディファイターズ</v>
      </c>
      <c r="L25" s="132"/>
      <c r="M25" s="21"/>
      <c r="N25" s="22" t="str">
        <f t="shared" si="9"/>
        <v>La1</v>
      </c>
      <c r="O25" s="22" t="str">
        <f t="shared" si="10"/>
        <v>La2</v>
      </c>
      <c r="Q25" s="99"/>
      <c r="R25" s="99"/>
      <c r="S25" s="165"/>
      <c r="T25" s="99"/>
      <c r="U25" s="99"/>
      <c r="V25" s="99"/>
      <c r="W25" s="99"/>
      <c r="Y25" s="153" t="str">
        <f t="shared" si="8"/>
        <v/>
      </c>
      <c r="Z25" s="153" t="str">
        <f t="shared" si="8"/>
        <v/>
      </c>
      <c r="AA25" s="161" t="str">
        <f t="shared" si="8"/>
        <v/>
      </c>
      <c r="AB25" s="153" t="str">
        <f t="shared" si="8"/>
        <v/>
      </c>
      <c r="AC25" s="153" t="str">
        <f t="shared" si="8"/>
        <v/>
      </c>
      <c r="AD25" s="153" t="str">
        <f t="shared" si="8"/>
        <v/>
      </c>
      <c r="AE25" s="153" t="str">
        <f t="shared" si="8"/>
        <v/>
      </c>
    </row>
    <row r="26" spans="1:35" s="26" customFormat="1" ht="8.25">
      <c r="A26" s="101"/>
      <c r="B26" s="102"/>
      <c r="C26" s="103"/>
      <c r="D26" s="104"/>
      <c r="E26" s="208"/>
      <c r="F26" s="102"/>
      <c r="G26" s="120"/>
      <c r="H26" s="102"/>
      <c r="I26" s="102"/>
      <c r="J26" s="102"/>
      <c r="K26" s="120"/>
      <c r="L26" s="105"/>
      <c r="N26" s="106" t="str">
        <f>IF(E26="","",LEFT(E26,3))</f>
        <v/>
      </c>
      <c r="O26" s="106" t="str">
        <f>IF(E26="","",LEFT(E26,2)&amp;MID(E26,4,1))</f>
        <v/>
      </c>
      <c r="Q26" s="168"/>
      <c r="R26" s="168"/>
      <c r="S26" s="168"/>
      <c r="T26" s="168"/>
      <c r="U26" s="168"/>
      <c r="V26" s="168"/>
      <c r="W26" s="168"/>
      <c r="X26" s="168"/>
      <c r="Y26" s="169" t="str">
        <f t="shared" si="8"/>
        <v/>
      </c>
      <c r="Z26" s="169" t="str">
        <f t="shared" si="8"/>
        <v/>
      </c>
      <c r="AA26" s="170" t="str">
        <f t="shared" si="8"/>
        <v/>
      </c>
      <c r="AB26" s="169" t="str">
        <f t="shared" si="8"/>
        <v/>
      </c>
      <c r="AC26" s="169" t="str">
        <f t="shared" si="8"/>
        <v/>
      </c>
      <c r="AD26" s="169" t="str">
        <f t="shared" si="8"/>
        <v/>
      </c>
      <c r="AE26" s="169" t="str">
        <f t="shared" si="8"/>
        <v/>
      </c>
      <c r="AH26" s="168"/>
      <c r="AI26" s="168"/>
    </row>
    <row r="27" spans="1:35" ht="19.5">
      <c r="A27" s="6" t="s">
        <v>901</v>
      </c>
      <c r="B27" s="77"/>
      <c r="C27" s="78"/>
      <c r="D27" s="78"/>
      <c r="E27" s="209"/>
      <c r="F27" s="78"/>
      <c r="G27" s="121"/>
      <c r="H27" s="78"/>
      <c r="I27" s="78"/>
      <c r="J27" s="78"/>
      <c r="K27" s="121"/>
      <c r="L27" s="79"/>
      <c r="M27" s="21"/>
      <c r="N27" s="22" t="str">
        <f>IF(E27="","",LEFT(E27,3))</f>
        <v/>
      </c>
      <c r="O27" s="22" t="str">
        <f>IF(E27="","",LEFT(E27,2)&amp;MID(E27,4,1))</f>
        <v/>
      </c>
      <c r="Y27" s="153" t="str">
        <f t="shared" si="8"/>
        <v/>
      </c>
      <c r="Z27" s="153" t="str">
        <f t="shared" si="8"/>
        <v/>
      </c>
      <c r="AA27" s="161" t="str">
        <f t="shared" si="8"/>
        <v/>
      </c>
      <c r="AB27" s="153" t="str">
        <f t="shared" si="8"/>
        <v/>
      </c>
      <c r="AC27" s="153" t="str">
        <f t="shared" si="8"/>
        <v/>
      </c>
      <c r="AD27" s="153" t="str">
        <f t="shared" si="8"/>
        <v/>
      </c>
      <c r="AE27" s="153" t="str">
        <f t="shared" si="8"/>
        <v/>
      </c>
    </row>
    <row r="28" spans="1:35">
      <c r="A28" s="25"/>
      <c r="B28" s="357" t="s">
        <v>7</v>
      </c>
      <c r="C28" s="358"/>
      <c r="D28" s="80" t="s">
        <v>6</v>
      </c>
      <c r="E28" s="210" t="s">
        <v>5</v>
      </c>
      <c r="F28" s="107" t="s">
        <v>4</v>
      </c>
      <c r="G28" s="107" t="s">
        <v>3</v>
      </c>
      <c r="H28" s="108"/>
      <c r="I28" s="109" t="s">
        <v>1</v>
      </c>
      <c r="J28" s="107"/>
      <c r="K28" s="107" t="s">
        <v>2</v>
      </c>
      <c r="L28" s="305" t="s">
        <v>904</v>
      </c>
      <c r="M28" s="21"/>
      <c r="N28" s="22" t="str">
        <f t="shared" ref="N28:N46" si="14">IF(E28="","",LEFT(E28,3))</f>
        <v>Gno</v>
      </c>
      <c r="O28" s="22" t="str">
        <f t="shared" ref="O28:O46" si="15">IF(E28="","",LEFT(E28,2)&amp;MID(E28,4,1))</f>
        <v>Gn</v>
      </c>
      <c r="R28" s="123"/>
      <c r="Y28" s="153" t="str">
        <f t="shared" si="8"/>
        <v/>
      </c>
      <c r="Z28" s="153" t="str">
        <f t="shared" si="8"/>
        <v/>
      </c>
      <c r="AA28" s="161" t="str">
        <f t="shared" si="8"/>
        <v/>
      </c>
      <c r="AB28" s="153" t="str">
        <f t="shared" si="8"/>
        <v/>
      </c>
      <c r="AC28" s="153" t="str">
        <f t="shared" si="8"/>
        <v/>
      </c>
      <c r="AD28" s="153" t="str">
        <f t="shared" si="8"/>
        <v/>
      </c>
      <c r="AE28" s="153" t="str">
        <f t="shared" si="8"/>
        <v/>
      </c>
    </row>
    <row r="29" spans="1:35" ht="16.5">
      <c r="A29" s="25"/>
      <c r="B29" s="355" t="s">
        <v>168</v>
      </c>
      <c r="C29" s="356"/>
      <c r="D29" s="356"/>
      <c r="E29" s="356"/>
      <c r="F29" s="356"/>
      <c r="G29" s="124"/>
      <c r="H29" s="125"/>
      <c r="I29" s="125"/>
      <c r="J29" s="125"/>
      <c r="K29" s="124"/>
      <c r="L29" s="306"/>
      <c r="M29" s="21"/>
      <c r="N29" s="22" t="str">
        <f t="shared" si="14"/>
        <v/>
      </c>
      <c r="O29" s="22" t="str">
        <f t="shared" si="15"/>
        <v/>
      </c>
      <c r="Q29" s="166"/>
      <c r="R29" s="123"/>
      <c r="Y29" s="153" t="str">
        <f t="shared" si="8"/>
        <v/>
      </c>
      <c r="Z29" s="153" t="str">
        <f t="shared" si="8"/>
        <v/>
      </c>
      <c r="AA29" s="161" t="str">
        <f t="shared" si="8"/>
        <v/>
      </c>
      <c r="AB29" s="153" t="str">
        <f t="shared" si="8"/>
        <v/>
      </c>
      <c r="AC29" s="153" t="str">
        <f t="shared" si="8"/>
        <v/>
      </c>
      <c r="AD29" s="153" t="str">
        <f t="shared" si="8"/>
        <v/>
      </c>
      <c r="AE29" s="153" t="str">
        <f t="shared" si="8"/>
        <v/>
      </c>
    </row>
    <row r="30" spans="1:35">
      <c r="A30" s="25"/>
      <c r="B30" s="127"/>
      <c r="C30" s="128">
        <v>1</v>
      </c>
      <c r="D30" s="129">
        <v>0.33333333333333331</v>
      </c>
      <c r="E30" s="211" t="s">
        <v>770</v>
      </c>
      <c r="F30" s="119" t="str">
        <f t="shared" ref="F30:F34" si="16">IF(E30="","",VLOOKUP(N30,TEAM_MST,3,FALSE))</f>
        <v>キング</v>
      </c>
      <c r="G30" s="130" t="str">
        <f t="shared" ref="G30:G34" si="17">IF(E30="","",VLOOKUP(N30,TEAM_MST,2,FALSE))</f>
        <v>山崎パワーズ</v>
      </c>
      <c r="H30" s="192"/>
      <c r="I30" s="130" t="s">
        <v>1</v>
      </c>
      <c r="J30" s="130"/>
      <c r="K30" s="128" t="str">
        <f t="shared" ref="K30:K34" si="18">IF(E30="","",VLOOKUP(O30,TEAM_MST,2,FALSE))</f>
        <v>山崎ドリンカーズM</v>
      </c>
      <c r="L30" s="307"/>
      <c r="M30" s="21"/>
      <c r="N30" s="22" t="str">
        <f t="shared" si="14"/>
        <v>Ka1</v>
      </c>
      <c r="O30" s="22" t="str">
        <f t="shared" si="15"/>
        <v>Ka2</v>
      </c>
      <c r="Q30" s="99"/>
      <c r="R30" s="99"/>
      <c r="S30" s="165"/>
      <c r="T30" s="99"/>
      <c r="U30" s="99"/>
      <c r="V30" s="99"/>
      <c r="W30" s="99"/>
      <c r="Y30" s="153" t="str">
        <f t="shared" si="8"/>
        <v/>
      </c>
      <c r="Z30" s="153" t="str">
        <f t="shared" si="8"/>
        <v/>
      </c>
      <c r="AA30" s="161" t="str">
        <f t="shared" si="8"/>
        <v/>
      </c>
      <c r="AB30" s="153" t="str">
        <f t="shared" si="8"/>
        <v/>
      </c>
      <c r="AC30" s="153" t="str">
        <f t="shared" si="8"/>
        <v/>
      </c>
      <c r="AD30" s="153" t="str">
        <f t="shared" si="8"/>
        <v/>
      </c>
      <c r="AE30" s="153" t="str">
        <f t="shared" si="8"/>
        <v/>
      </c>
    </row>
    <row r="31" spans="1:35">
      <c r="A31" s="25"/>
      <c r="B31" s="127"/>
      <c r="C31" s="128">
        <v>2</v>
      </c>
      <c r="D31" s="129">
        <v>0.39583333333333331</v>
      </c>
      <c r="E31" s="211" t="s">
        <v>771</v>
      </c>
      <c r="F31" s="119" t="str">
        <f t="shared" si="16"/>
        <v>キング</v>
      </c>
      <c r="G31" s="130" t="str">
        <f t="shared" si="17"/>
        <v>ホリデーズ</v>
      </c>
      <c r="H31" s="131"/>
      <c r="I31" s="130" t="s">
        <v>1</v>
      </c>
      <c r="J31" s="191"/>
      <c r="K31" s="128" t="str">
        <f t="shared" si="18"/>
        <v>木曽ソフト</v>
      </c>
      <c r="L31" s="307"/>
      <c r="M31" s="21"/>
      <c r="N31" s="22" t="str">
        <f t="shared" si="14"/>
        <v>Ka3</v>
      </c>
      <c r="O31" s="22" t="str">
        <f t="shared" si="15"/>
        <v>Ka4</v>
      </c>
      <c r="Q31" s="99"/>
      <c r="R31" s="99"/>
      <c r="S31" s="165"/>
      <c r="T31" s="99"/>
      <c r="U31" s="99"/>
      <c r="V31" s="99"/>
      <c r="W31" s="99"/>
      <c r="Y31" s="153" t="str">
        <f t="shared" si="8"/>
        <v/>
      </c>
      <c r="Z31" s="153" t="str">
        <f t="shared" si="8"/>
        <v/>
      </c>
      <c r="AA31" s="161" t="str">
        <f t="shared" si="8"/>
        <v/>
      </c>
      <c r="AB31" s="153" t="str">
        <f t="shared" si="8"/>
        <v/>
      </c>
      <c r="AC31" s="153" t="str">
        <f t="shared" si="8"/>
        <v/>
      </c>
      <c r="AD31" s="153" t="str">
        <f t="shared" si="8"/>
        <v/>
      </c>
      <c r="AE31" s="153" t="str">
        <f t="shared" si="8"/>
        <v/>
      </c>
    </row>
    <row r="32" spans="1:35">
      <c r="A32" s="25"/>
      <c r="B32" s="127"/>
      <c r="C32" s="128">
        <v>3</v>
      </c>
      <c r="D32" s="129">
        <v>0.45833333333333331</v>
      </c>
      <c r="E32" s="211" t="s">
        <v>772</v>
      </c>
      <c r="F32" s="119" t="str">
        <f t="shared" si="16"/>
        <v>キング</v>
      </c>
      <c r="G32" s="130" t="str">
        <f t="shared" si="17"/>
        <v>山崎エイトロマンス</v>
      </c>
      <c r="H32" s="192"/>
      <c r="I32" s="130" t="s">
        <v>1</v>
      </c>
      <c r="J32" s="130"/>
      <c r="K32" s="128" t="str">
        <f t="shared" si="18"/>
        <v>見晴らしの丘のナウシカ</v>
      </c>
      <c r="L32" s="307"/>
      <c r="M32" s="21"/>
      <c r="N32" s="22" t="str">
        <f t="shared" si="14"/>
        <v>Kb1</v>
      </c>
      <c r="O32" s="22" t="str">
        <f t="shared" si="15"/>
        <v>Kb2</v>
      </c>
      <c r="Q32" s="99"/>
      <c r="R32" s="99"/>
      <c r="S32" s="165"/>
      <c r="T32" s="99"/>
      <c r="U32" s="99"/>
      <c r="V32" s="99"/>
      <c r="W32" s="99"/>
      <c r="Y32" s="153" t="str">
        <f t="shared" si="8"/>
        <v/>
      </c>
      <c r="Z32" s="153" t="str">
        <f t="shared" si="8"/>
        <v/>
      </c>
      <c r="AA32" s="161" t="str">
        <f t="shared" si="8"/>
        <v/>
      </c>
      <c r="AB32" s="153" t="str">
        <f t="shared" si="8"/>
        <v/>
      </c>
      <c r="AC32" s="153" t="str">
        <f t="shared" si="8"/>
        <v/>
      </c>
      <c r="AD32" s="153" t="str">
        <f t="shared" si="8"/>
        <v/>
      </c>
      <c r="AE32" s="153" t="str">
        <f t="shared" si="8"/>
        <v/>
      </c>
    </row>
    <row r="33" spans="1:35">
      <c r="A33" s="25"/>
      <c r="B33" s="127"/>
      <c r="C33" s="128">
        <v>4</v>
      </c>
      <c r="D33" s="129">
        <v>0.52083333333333337</v>
      </c>
      <c r="E33" s="212" t="s">
        <v>773</v>
      </c>
      <c r="F33" s="119" t="str">
        <f t="shared" si="16"/>
        <v>キング</v>
      </c>
      <c r="G33" s="130" t="str">
        <f t="shared" si="17"/>
        <v>丸山ソフト</v>
      </c>
      <c r="H33" s="192"/>
      <c r="I33" s="130" t="s">
        <v>1</v>
      </c>
      <c r="J33" s="130"/>
      <c r="K33" s="128" t="str">
        <f t="shared" si="18"/>
        <v>サンダース</v>
      </c>
      <c r="L33" s="307"/>
      <c r="M33" s="21"/>
      <c r="N33" s="22" t="str">
        <f t="shared" si="14"/>
        <v>Kb3</v>
      </c>
      <c r="O33" s="22" t="str">
        <f t="shared" si="15"/>
        <v>Kb4</v>
      </c>
      <c r="Q33" s="99"/>
      <c r="R33" s="99"/>
      <c r="S33" s="165"/>
      <c r="T33" s="99"/>
      <c r="U33" s="99"/>
      <c r="V33" s="99"/>
      <c r="W33" s="99"/>
      <c r="Y33" s="153" t="str">
        <f t="shared" si="8"/>
        <v/>
      </c>
      <c r="Z33" s="153" t="str">
        <f t="shared" si="8"/>
        <v/>
      </c>
      <c r="AA33" s="161" t="str">
        <f t="shared" si="8"/>
        <v/>
      </c>
      <c r="AB33" s="153" t="str">
        <f t="shared" si="8"/>
        <v/>
      </c>
      <c r="AC33" s="153" t="str">
        <f t="shared" si="8"/>
        <v/>
      </c>
      <c r="AD33" s="153" t="str">
        <f t="shared" si="8"/>
        <v/>
      </c>
      <c r="AE33" s="153" t="str">
        <f t="shared" si="8"/>
        <v/>
      </c>
    </row>
    <row r="34" spans="1:35" s="264" customFormat="1" ht="18.75">
      <c r="A34" s="260"/>
      <c r="B34" s="261"/>
      <c r="C34" s="241">
        <v>5</v>
      </c>
      <c r="D34" s="239">
        <v>0.58333333333333337</v>
      </c>
      <c r="E34" s="291" t="s">
        <v>860</v>
      </c>
      <c r="F34" s="287" t="str">
        <f t="shared" si="16"/>
        <v>男子2部</v>
      </c>
      <c r="G34" s="288" t="str">
        <f t="shared" si="17"/>
        <v>まろや</v>
      </c>
      <c r="H34" s="289"/>
      <c r="I34" s="288" t="s">
        <v>1</v>
      </c>
      <c r="J34" s="288"/>
      <c r="K34" s="290" t="str">
        <f t="shared" si="18"/>
        <v>ゼルコバ</v>
      </c>
      <c r="L34" s="308" t="s">
        <v>862</v>
      </c>
      <c r="M34" s="262"/>
      <c r="N34" s="263" t="str">
        <f t="shared" si="14"/>
        <v>Ba3</v>
      </c>
      <c r="O34" s="263" t="str">
        <f t="shared" si="15"/>
        <v>Ba4</v>
      </c>
      <c r="Q34" s="265"/>
      <c r="R34" s="265"/>
      <c r="S34" s="266"/>
      <c r="T34" s="265"/>
      <c r="U34" s="265"/>
      <c r="V34" s="265"/>
      <c r="W34" s="265"/>
      <c r="Y34" s="267" t="str">
        <f t="shared" ref="Y34:AE49" si="19">IF(Q34=0,"",VLOOKUP(Q34,UMP_MST,3,FALSE))</f>
        <v/>
      </c>
      <c r="Z34" s="267" t="str">
        <f t="shared" si="19"/>
        <v/>
      </c>
      <c r="AA34" s="268" t="str">
        <f t="shared" si="19"/>
        <v/>
      </c>
      <c r="AB34" s="267" t="str">
        <f t="shared" si="19"/>
        <v/>
      </c>
      <c r="AC34" s="267" t="str">
        <f t="shared" si="19"/>
        <v/>
      </c>
      <c r="AD34" s="267" t="str">
        <f t="shared" si="19"/>
        <v/>
      </c>
      <c r="AE34" s="267" t="str">
        <f t="shared" si="19"/>
        <v/>
      </c>
    </row>
    <row r="35" spans="1:35" ht="16.5">
      <c r="A35" s="25"/>
      <c r="B35" s="355" t="s">
        <v>265</v>
      </c>
      <c r="C35" s="356"/>
      <c r="D35" s="356"/>
      <c r="E35" s="356"/>
      <c r="F35" s="356"/>
      <c r="G35" s="124"/>
      <c r="H35" s="125"/>
      <c r="I35" s="125"/>
      <c r="J35" s="125"/>
      <c r="K35" s="124"/>
      <c r="L35" s="306"/>
      <c r="M35" s="21"/>
      <c r="N35" s="22" t="str">
        <f t="shared" si="14"/>
        <v/>
      </c>
      <c r="O35" s="22" t="str">
        <f t="shared" si="15"/>
        <v/>
      </c>
      <c r="Q35" s="166"/>
      <c r="R35" s="123"/>
      <c r="Y35" s="153" t="str">
        <f t="shared" si="19"/>
        <v/>
      </c>
      <c r="Z35" s="153" t="str">
        <f t="shared" si="19"/>
        <v/>
      </c>
      <c r="AA35" s="161" t="str">
        <f t="shared" si="19"/>
        <v/>
      </c>
      <c r="AB35" s="153" t="str">
        <f t="shared" si="19"/>
        <v/>
      </c>
      <c r="AC35" s="153" t="str">
        <f t="shared" si="19"/>
        <v/>
      </c>
      <c r="AD35" s="153" t="str">
        <f t="shared" si="19"/>
        <v/>
      </c>
      <c r="AE35" s="153" t="str">
        <f t="shared" si="19"/>
        <v/>
      </c>
    </row>
    <row r="36" spans="1:35">
      <c r="A36" s="25"/>
      <c r="B36" s="127"/>
      <c r="C36" s="128">
        <v>1</v>
      </c>
      <c r="D36" s="129">
        <v>0.33333333333333331</v>
      </c>
      <c r="E36" s="211" t="s">
        <v>774</v>
      </c>
      <c r="F36" s="119" t="str">
        <f t="shared" ref="F36:F40" si="20">IF(E36="","",VLOOKUP(N36,TEAM_MST,3,FALSE))</f>
        <v>男子1部</v>
      </c>
      <c r="G36" s="130" t="str">
        <f t="shared" ref="G36:G40" si="21">IF(E36="","",VLOOKUP(N36,TEAM_MST,2,FALSE))</f>
        <v>協栄</v>
      </c>
      <c r="H36" s="192"/>
      <c r="I36" s="130" t="s">
        <v>1</v>
      </c>
      <c r="J36" s="130"/>
      <c r="K36" s="128" t="str">
        <f t="shared" ref="K36:K40" si="22">IF(E36="","",VLOOKUP(O36,TEAM_MST,2,FALSE))</f>
        <v>つくし野フューチャーズ</v>
      </c>
      <c r="L36" s="307"/>
      <c r="M36" s="21"/>
      <c r="N36" s="22" t="str">
        <f t="shared" si="14"/>
        <v>Ac1</v>
      </c>
      <c r="O36" s="22" t="str">
        <f t="shared" si="15"/>
        <v>Ac2</v>
      </c>
      <c r="Q36" s="99"/>
      <c r="R36" s="99"/>
      <c r="S36" s="165"/>
      <c r="T36" s="99"/>
      <c r="U36" s="99"/>
      <c r="V36" s="99"/>
      <c r="W36" s="99"/>
      <c r="Y36" s="153" t="str">
        <f t="shared" si="19"/>
        <v/>
      </c>
      <c r="Z36" s="153" t="str">
        <f t="shared" si="19"/>
        <v/>
      </c>
      <c r="AA36" s="161" t="str">
        <f t="shared" si="19"/>
        <v/>
      </c>
      <c r="AB36" s="153" t="str">
        <f t="shared" si="19"/>
        <v/>
      </c>
      <c r="AC36" s="153" t="str">
        <f t="shared" si="19"/>
        <v/>
      </c>
      <c r="AD36" s="153" t="str">
        <f t="shared" si="19"/>
        <v/>
      </c>
      <c r="AE36" s="153" t="str">
        <f t="shared" si="19"/>
        <v/>
      </c>
    </row>
    <row r="37" spans="1:35">
      <c r="A37" s="25"/>
      <c r="B37" s="127"/>
      <c r="C37" s="128">
        <v>2</v>
      </c>
      <c r="D37" s="129">
        <v>0.39583333333333331</v>
      </c>
      <c r="E37" s="211" t="s">
        <v>869</v>
      </c>
      <c r="F37" s="119" t="str">
        <f t="shared" si="20"/>
        <v>男子1部</v>
      </c>
      <c r="G37" s="130" t="str">
        <f t="shared" si="21"/>
        <v>馬場ソフト</v>
      </c>
      <c r="H37" s="131"/>
      <c r="I37" s="130" t="s">
        <v>1</v>
      </c>
      <c r="J37" s="191"/>
      <c r="K37" s="128" t="str">
        <f t="shared" si="22"/>
        <v>フレンズ</v>
      </c>
      <c r="L37" s="307"/>
      <c r="M37" s="21"/>
      <c r="N37" s="22" t="str">
        <f t="shared" si="14"/>
        <v>Ac3</v>
      </c>
      <c r="O37" s="22" t="str">
        <f t="shared" si="15"/>
        <v>Ac4</v>
      </c>
      <c r="Q37" s="99"/>
      <c r="R37" s="99"/>
      <c r="S37" s="165"/>
      <c r="T37" s="99"/>
      <c r="U37" s="99"/>
      <c r="V37" s="99"/>
      <c r="W37" s="99"/>
      <c r="Y37" s="153" t="str">
        <f t="shared" si="19"/>
        <v/>
      </c>
      <c r="Z37" s="153" t="str">
        <f t="shared" si="19"/>
        <v/>
      </c>
      <c r="AA37" s="161" t="str">
        <f t="shared" si="19"/>
        <v/>
      </c>
      <c r="AB37" s="153" t="str">
        <f t="shared" si="19"/>
        <v/>
      </c>
      <c r="AC37" s="153" t="str">
        <f t="shared" si="19"/>
        <v/>
      </c>
      <c r="AD37" s="153" t="str">
        <f t="shared" si="19"/>
        <v/>
      </c>
      <c r="AE37" s="153" t="str">
        <f t="shared" si="19"/>
        <v/>
      </c>
    </row>
    <row r="38" spans="1:35">
      <c r="A38" s="25"/>
      <c r="B38" s="127"/>
      <c r="C38" s="128">
        <v>3</v>
      </c>
      <c r="D38" s="129">
        <v>0.45833333333333331</v>
      </c>
      <c r="E38" s="211" t="s">
        <v>870</v>
      </c>
      <c r="F38" s="119" t="str">
        <f t="shared" si="20"/>
        <v>男子1部</v>
      </c>
      <c r="G38" s="130" t="str">
        <f t="shared" si="21"/>
        <v>沼町内会ソフト</v>
      </c>
      <c r="H38" s="131"/>
      <c r="I38" s="130" t="s">
        <v>1</v>
      </c>
      <c r="J38" s="191"/>
      <c r="K38" s="128" t="str">
        <f t="shared" si="22"/>
        <v>なるせパパーズS</v>
      </c>
      <c r="L38" s="307"/>
      <c r="M38" s="21"/>
      <c r="N38" s="22" t="str">
        <f t="shared" si="14"/>
        <v>Aa1</v>
      </c>
      <c r="O38" s="22" t="str">
        <f t="shared" si="15"/>
        <v>Aa3</v>
      </c>
      <c r="Q38" s="99"/>
      <c r="R38" s="99"/>
      <c r="S38" s="165"/>
      <c r="T38" s="99"/>
      <c r="U38" s="99"/>
      <c r="V38" s="99"/>
      <c r="W38" s="99"/>
      <c r="Y38" s="153" t="str">
        <f t="shared" si="19"/>
        <v/>
      </c>
      <c r="Z38" s="153" t="str">
        <f t="shared" si="19"/>
        <v/>
      </c>
      <c r="AA38" s="161" t="str">
        <f t="shared" si="19"/>
        <v/>
      </c>
      <c r="AB38" s="153" t="str">
        <f t="shared" si="19"/>
        <v/>
      </c>
      <c r="AC38" s="153" t="str">
        <f t="shared" si="19"/>
        <v/>
      </c>
      <c r="AD38" s="153" t="str">
        <f t="shared" si="19"/>
        <v/>
      </c>
      <c r="AE38" s="153" t="str">
        <f t="shared" si="19"/>
        <v/>
      </c>
    </row>
    <row r="39" spans="1:35" ht="18.75">
      <c r="A39" s="25"/>
      <c r="B39" s="127"/>
      <c r="C39" s="128">
        <v>4</v>
      </c>
      <c r="D39" s="129">
        <v>0.52083333333333337</v>
      </c>
      <c r="E39" s="286" t="s">
        <v>871</v>
      </c>
      <c r="F39" s="287" t="str">
        <f t="shared" si="20"/>
        <v>男子1部</v>
      </c>
      <c r="G39" s="288" t="str">
        <f t="shared" si="21"/>
        <v>森野ドリマーズ</v>
      </c>
      <c r="H39" s="289"/>
      <c r="I39" s="288" t="s">
        <v>1</v>
      </c>
      <c r="J39" s="288"/>
      <c r="K39" s="290" t="str">
        <f t="shared" si="22"/>
        <v>なるせパパーズ</v>
      </c>
      <c r="L39" s="308" t="s">
        <v>863</v>
      </c>
      <c r="M39" s="21"/>
      <c r="N39" s="22" t="str">
        <f t="shared" si="14"/>
        <v>Ab2</v>
      </c>
      <c r="O39" s="22" t="str">
        <f t="shared" si="15"/>
        <v>Ab4</v>
      </c>
      <c r="Q39" s="99"/>
      <c r="R39" s="99"/>
      <c r="S39" s="165"/>
      <c r="T39" s="99"/>
      <c r="U39" s="99"/>
      <c r="V39" s="99"/>
      <c r="W39" s="99"/>
      <c r="Y39" s="153" t="str">
        <f t="shared" si="19"/>
        <v/>
      </c>
      <c r="Z39" s="153" t="str">
        <f t="shared" si="19"/>
        <v/>
      </c>
      <c r="AA39" s="161" t="str">
        <f t="shared" si="19"/>
        <v/>
      </c>
      <c r="AB39" s="153" t="str">
        <f t="shared" si="19"/>
        <v/>
      </c>
      <c r="AC39" s="153" t="str">
        <f t="shared" si="19"/>
        <v/>
      </c>
      <c r="AD39" s="153" t="str">
        <f t="shared" si="19"/>
        <v/>
      </c>
      <c r="AE39" s="153" t="str">
        <f t="shared" si="19"/>
        <v/>
      </c>
    </row>
    <row r="40" spans="1:35">
      <c r="A40" s="25"/>
      <c r="B40" s="135"/>
      <c r="C40" s="128">
        <v>5</v>
      </c>
      <c r="D40" s="129">
        <v>0.58333333333333337</v>
      </c>
      <c r="E40" s="211" t="s">
        <v>859</v>
      </c>
      <c r="F40" s="119" t="str">
        <f t="shared" si="20"/>
        <v>男子1部</v>
      </c>
      <c r="G40" s="130" t="str">
        <f t="shared" si="21"/>
        <v>山崎ドリンカーズ</v>
      </c>
      <c r="H40" s="131"/>
      <c r="I40" s="130" t="s">
        <v>1</v>
      </c>
      <c r="J40" s="191"/>
      <c r="K40" s="128" t="str">
        <f t="shared" si="22"/>
        <v>オール南</v>
      </c>
      <c r="L40" s="307"/>
      <c r="M40" s="21"/>
      <c r="N40" s="22" t="str">
        <f t="shared" si="14"/>
        <v>Ab1</v>
      </c>
      <c r="O40" s="22" t="str">
        <f t="shared" si="15"/>
        <v>Ab3</v>
      </c>
      <c r="Q40" s="99"/>
      <c r="R40" s="99"/>
      <c r="S40" s="165"/>
      <c r="T40" s="99"/>
      <c r="U40" s="99"/>
      <c r="V40" s="99"/>
      <c r="W40" s="99"/>
      <c r="Y40" s="153" t="str">
        <f t="shared" si="19"/>
        <v/>
      </c>
      <c r="Z40" s="153" t="str">
        <f t="shared" si="19"/>
        <v/>
      </c>
      <c r="AA40" s="161" t="str">
        <f t="shared" si="19"/>
        <v/>
      </c>
      <c r="AB40" s="153" t="str">
        <f t="shared" si="19"/>
        <v/>
      </c>
      <c r="AC40" s="153" t="str">
        <f t="shared" si="19"/>
        <v/>
      </c>
      <c r="AD40" s="153" t="str">
        <f t="shared" si="19"/>
        <v/>
      </c>
      <c r="AE40" s="153" t="str">
        <f t="shared" si="19"/>
        <v/>
      </c>
    </row>
    <row r="41" spans="1:35" ht="16.5">
      <c r="A41" s="25"/>
      <c r="B41" s="355" t="s">
        <v>264</v>
      </c>
      <c r="C41" s="356"/>
      <c r="D41" s="356"/>
      <c r="E41" s="356"/>
      <c r="F41" s="356"/>
      <c r="G41" s="124"/>
      <c r="H41" s="125"/>
      <c r="I41" s="125"/>
      <c r="J41" s="125"/>
      <c r="K41" s="124"/>
      <c r="L41" s="306"/>
      <c r="M41" s="21"/>
      <c r="N41" s="22" t="str">
        <f t="shared" si="14"/>
        <v/>
      </c>
      <c r="O41" s="22" t="str">
        <f t="shared" si="15"/>
        <v/>
      </c>
      <c r="Q41" s="166"/>
      <c r="R41" s="99"/>
      <c r="Y41" s="153" t="str">
        <f t="shared" si="19"/>
        <v/>
      </c>
      <c r="Z41" s="153" t="str">
        <f t="shared" si="19"/>
        <v/>
      </c>
      <c r="AA41" s="161" t="str">
        <f t="shared" si="19"/>
        <v/>
      </c>
      <c r="AB41" s="153" t="str">
        <f t="shared" si="19"/>
        <v/>
      </c>
      <c r="AC41" s="153" t="str">
        <f t="shared" si="19"/>
        <v/>
      </c>
      <c r="AD41" s="153" t="str">
        <f t="shared" si="19"/>
        <v/>
      </c>
      <c r="AE41" s="153" t="str">
        <f t="shared" si="19"/>
        <v/>
      </c>
    </row>
    <row r="42" spans="1:35">
      <c r="A42" s="25"/>
      <c r="B42" s="127"/>
      <c r="C42" s="128">
        <v>1</v>
      </c>
      <c r="D42" s="129">
        <v>0.33333333333333331</v>
      </c>
      <c r="E42" s="211" t="s">
        <v>275</v>
      </c>
      <c r="F42" s="119" t="str">
        <f t="shared" ref="F42:F46" si="23">IF(E42="","",VLOOKUP(N42,TEAM_MST,3,FALSE))</f>
        <v>男子2部</v>
      </c>
      <c r="G42" s="130" t="str">
        <f t="shared" ref="G42:G46" si="24">IF(E42="","",VLOOKUP(N42,TEAM_MST,2,FALSE))</f>
        <v>メイプルズ</v>
      </c>
      <c r="H42" s="192"/>
      <c r="I42" s="130" t="s">
        <v>1</v>
      </c>
      <c r="J42" s="130"/>
      <c r="K42" s="128" t="str">
        <f t="shared" ref="K42:K46" si="25">IF(E42="","",VLOOKUP(O42,TEAM_MST,2,FALSE))</f>
        <v>南つくし野ソフト</v>
      </c>
      <c r="L42" s="307"/>
      <c r="M42" s="21"/>
      <c r="N42" s="22" t="str">
        <f t="shared" si="14"/>
        <v>Ba1</v>
      </c>
      <c r="O42" s="22" t="str">
        <f t="shared" si="15"/>
        <v>Ba2</v>
      </c>
      <c r="Q42" s="99"/>
      <c r="R42" s="99"/>
      <c r="S42" s="165"/>
      <c r="T42" s="99"/>
      <c r="U42" s="99"/>
      <c r="V42" s="99"/>
      <c r="W42" s="99"/>
      <c r="Y42" s="153" t="str">
        <f t="shared" si="19"/>
        <v/>
      </c>
      <c r="Z42" s="153" t="str">
        <f t="shared" si="19"/>
        <v/>
      </c>
      <c r="AA42" s="161" t="str">
        <f t="shared" si="19"/>
        <v/>
      </c>
      <c r="AB42" s="153" t="str">
        <f t="shared" si="19"/>
        <v/>
      </c>
      <c r="AC42" s="153" t="str">
        <f t="shared" si="19"/>
        <v/>
      </c>
      <c r="AD42" s="153" t="str">
        <f t="shared" si="19"/>
        <v/>
      </c>
      <c r="AE42" s="153" t="str">
        <f t="shared" si="19"/>
        <v/>
      </c>
    </row>
    <row r="43" spans="1:35" ht="18.75">
      <c r="A43" s="25"/>
      <c r="B43" s="127"/>
      <c r="C43" s="128">
        <v>2</v>
      </c>
      <c r="D43" s="129">
        <v>0.39583333333333331</v>
      </c>
      <c r="E43" s="211" t="s">
        <v>864</v>
      </c>
      <c r="F43" s="119" t="str">
        <f t="shared" si="23"/>
        <v>男子2部</v>
      </c>
      <c r="G43" s="130" t="str">
        <f t="shared" si="24"/>
        <v>AM1</v>
      </c>
      <c r="H43" s="131"/>
      <c r="I43" s="130" t="s">
        <v>1</v>
      </c>
      <c r="J43" s="191"/>
      <c r="K43" s="128" t="str">
        <f t="shared" si="25"/>
        <v>フライデーズ</v>
      </c>
      <c r="L43" s="309"/>
      <c r="M43" s="21"/>
      <c r="N43" s="22" t="str">
        <f t="shared" si="14"/>
        <v>Bb1</v>
      </c>
      <c r="O43" s="22" t="str">
        <f t="shared" si="15"/>
        <v>Bb2</v>
      </c>
      <c r="Q43" s="99"/>
      <c r="R43" s="99"/>
      <c r="S43" s="165"/>
      <c r="T43" s="99"/>
      <c r="U43" s="99"/>
      <c r="V43" s="99"/>
      <c r="W43" s="99"/>
      <c r="Y43" s="153" t="str">
        <f t="shared" si="19"/>
        <v/>
      </c>
      <c r="Z43" s="153" t="str">
        <f t="shared" si="19"/>
        <v/>
      </c>
      <c r="AA43" s="161" t="str">
        <f t="shared" si="19"/>
        <v/>
      </c>
      <c r="AB43" s="153" t="str">
        <f t="shared" si="19"/>
        <v/>
      </c>
      <c r="AC43" s="153" t="str">
        <f t="shared" si="19"/>
        <v/>
      </c>
      <c r="AD43" s="153" t="str">
        <f t="shared" si="19"/>
        <v/>
      </c>
      <c r="AE43" s="153" t="str">
        <f t="shared" si="19"/>
        <v/>
      </c>
    </row>
    <row r="44" spans="1:35" ht="18.75">
      <c r="A44" s="25"/>
      <c r="B44" s="127"/>
      <c r="C44" s="128">
        <v>3</v>
      </c>
      <c r="D44" s="129">
        <v>0.45833333333333331</v>
      </c>
      <c r="E44" s="240" t="s">
        <v>872</v>
      </c>
      <c r="F44" s="280" t="str">
        <f t="shared" si="23"/>
        <v>男子1部</v>
      </c>
      <c r="G44" s="281" t="str">
        <f t="shared" si="24"/>
        <v>ドリンカーズL</v>
      </c>
      <c r="H44" s="284"/>
      <c r="I44" s="281" t="s">
        <v>1</v>
      </c>
      <c r="J44" s="285"/>
      <c r="K44" s="283" t="str">
        <f t="shared" si="25"/>
        <v>サザンストリーム</v>
      </c>
      <c r="L44" s="310" t="s">
        <v>865</v>
      </c>
      <c r="M44" s="21"/>
      <c r="N44" s="22" t="str">
        <f t="shared" si="14"/>
        <v>Aa2</v>
      </c>
      <c r="O44" s="22" t="str">
        <f t="shared" si="15"/>
        <v>Aa4</v>
      </c>
      <c r="Q44" s="99"/>
      <c r="R44" s="99"/>
      <c r="S44" s="165"/>
      <c r="T44" s="99"/>
      <c r="U44" s="99"/>
      <c r="V44" s="99"/>
      <c r="W44" s="99"/>
      <c r="Y44" s="153" t="str">
        <f t="shared" si="19"/>
        <v/>
      </c>
      <c r="Z44" s="153" t="str">
        <f t="shared" si="19"/>
        <v/>
      </c>
      <c r="AA44" s="161" t="str">
        <f t="shared" si="19"/>
        <v/>
      </c>
      <c r="AB44" s="153" t="str">
        <f t="shared" si="19"/>
        <v/>
      </c>
      <c r="AC44" s="153" t="str">
        <f t="shared" si="19"/>
        <v/>
      </c>
      <c r="AD44" s="153" t="str">
        <f t="shared" si="19"/>
        <v/>
      </c>
      <c r="AE44" s="153" t="str">
        <f t="shared" si="19"/>
        <v/>
      </c>
    </row>
    <row r="45" spans="1:35" ht="18.75">
      <c r="A45" s="25"/>
      <c r="B45" s="127"/>
      <c r="C45" s="128">
        <v>4</v>
      </c>
      <c r="D45" s="129">
        <v>0.52083333333333337</v>
      </c>
      <c r="E45" s="240" t="s">
        <v>861</v>
      </c>
      <c r="F45" s="280" t="str">
        <f t="shared" si="23"/>
        <v>男子2部</v>
      </c>
      <c r="G45" s="281" t="str">
        <f t="shared" si="24"/>
        <v>見晴らしの丘のナウシカkz</v>
      </c>
      <c r="H45" s="282"/>
      <c r="I45" s="281" t="s">
        <v>1</v>
      </c>
      <c r="J45" s="281"/>
      <c r="K45" s="283" t="str">
        <f t="shared" si="25"/>
        <v>三ツ目ソフト</v>
      </c>
      <c r="L45" s="310" t="s">
        <v>866</v>
      </c>
      <c r="M45" s="21"/>
      <c r="N45" s="22" t="str">
        <f t="shared" si="14"/>
        <v>Bc1</v>
      </c>
      <c r="O45" s="22" t="str">
        <f t="shared" si="15"/>
        <v>Bc2</v>
      </c>
      <c r="Q45" s="99"/>
      <c r="R45" s="99"/>
      <c r="S45" s="165"/>
      <c r="T45" s="99"/>
      <c r="U45" s="99"/>
      <c r="V45" s="99"/>
      <c r="W45" s="99"/>
      <c r="Y45" s="153" t="str">
        <f t="shared" si="19"/>
        <v/>
      </c>
      <c r="Z45" s="153" t="str">
        <f t="shared" si="19"/>
        <v/>
      </c>
      <c r="AA45" s="161" t="str">
        <f t="shared" si="19"/>
        <v/>
      </c>
      <c r="AB45" s="153" t="str">
        <f t="shared" si="19"/>
        <v/>
      </c>
      <c r="AC45" s="153" t="str">
        <f t="shared" si="19"/>
        <v/>
      </c>
      <c r="AD45" s="153" t="str">
        <f t="shared" si="19"/>
        <v/>
      </c>
      <c r="AE45" s="153" t="str">
        <f t="shared" si="19"/>
        <v/>
      </c>
    </row>
    <row r="46" spans="1:35">
      <c r="A46" s="25"/>
      <c r="B46" s="135"/>
      <c r="C46" s="248">
        <v>5</v>
      </c>
      <c r="D46" s="249">
        <v>0.58333333333333337</v>
      </c>
      <c r="E46" s="243" t="s">
        <v>868</v>
      </c>
      <c r="F46" s="244" t="str">
        <f t="shared" si="23"/>
        <v>実年1部</v>
      </c>
      <c r="G46" s="245" t="str">
        <f t="shared" si="24"/>
        <v>サザンストリームフォーエバー</v>
      </c>
      <c r="H46" s="246"/>
      <c r="I46" s="245" t="s">
        <v>1</v>
      </c>
      <c r="J46" s="247"/>
      <c r="K46" s="248" t="str">
        <f t="shared" si="25"/>
        <v>町田メイツJ</v>
      </c>
      <c r="L46" s="311" t="s">
        <v>857</v>
      </c>
      <c r="M46" s="21"/>
      <c r="N46" s="22" t="str">
        <f t="shared" si="14"/>
        <v>Jb1</v>
      </c>
      <c r="O46" s="22" t="str">
        <f t="shared" si="15"/>
        <v>Jb2</v>
      </c>
      <c r="Q46" s="99"/>
      <c r="R46" s="99"/>
      <c r="S46" s="165"/>
      <c r="T46" s="99"/>
      <c r="U46" s="99"/>
      <c r="V46" s="99"/>
      <c r="W46" s="99"/>
      <c r="Y46" s="153" t="str">
        <f t="shared" si="19"/>
        <v/>
      </c>
      <c r="Z46" s="153" t="str">
        <f t="shared" si="19"/>
        <v/>
      </c>
      <c r="AA46" s="161" t="str">
        <f t="shared" si="19"/>
        <v/>
      </c>
      <c r="AB46" s="153" t="str">
        <f t="shared" si="19"/>
        <v/>
      </c>
      <c r="AC46" s="153" t="str">
        <f t="shared" si="19"/>
        <v/>
      </c>
      <c r="AD46" s="153" t="str">
        <f t="shared" si="19"/>
        <v/>
      </c>
      <c r="AE46" s="153" t="str">
        <f t="shared" si="19"/>
        <v/>
      </c>
    </row>
    <row r="47" spans="1:35" s="26" customFormat="1">
      <c r="A47" s="101"/>
      <c r="B47" s="102"/>
      <c r="C47" s="103"/>
      <c r="D47" s="104"/>
      <c r="E47" s="208"/>
      <c r="F47" s="102"/>
      <c r="G47" s="120"/>
      <c r="H47" s="102"/>
      <c r="I47" s="102"/>
      <c r="J47" s="102"/>
      <c r="K47" s="120"/>
      <c r="L47" s="105"/>
      <c r="N47" s="106" t="str">
        <f>IF(E47="","",LEFT(E47,3))</f>
        <v/>
      </c>
      <c r="O47" s="106" t="str">
        <f>IF(E47="","",LEFT(E47,2)&amp;MID(E47,4,1))</f>
        <v/>
      </c>
      <c r="Q47" s="168"/>
      <c r="R47" s="168"/>
      <c r="S47" s="168"/>
      <c r="T47" s="168"/>
      <c r="U47" s="168"/>
      <c r="V47" s="168"/>
      <c r="W47" s="168"/>
      <c r="X47" s="168"/>
      <c r="Y47" s="169" t="str">
        <f t="shared" si="19"/>
        <v/>
      </c>
      <c r="Z47" s="169" t="str">
        <f t="shared" si="19"/>
        <v/>
      </c>
      <c r="AA47" s="170" t="str">
        <f t="shared" si="19"/>
        <v/>
      </c>
      <c r="AB47" s="169" t="str">
        <f t="shared" si="19"/>
        <v/>
      </c>
      <c r="AC47" s="169" t="str">
        <f t="shared" si="19"/>
        <v/>
      </c>
      <c r="AD47" s="169" t="str">
        <f t="shared" si="19"/>
        <v/>
      </c>
      <c r="AE47" s="153" t="str">
        <f t="shared" si="19"/>
        <v/>
      </c>
      <c r="AH47" s="168"/>
      <c r="AI47" s="168"/>
    </row>
    <row r="48" spans="1:35" ht="19.5">
      <c r="A48" s="6" t="s">
        <v>902</v>
      </c>
      <c r="B48" s="77"/>
      <c r="C48" s="78"/>
      <c r="D48" s="78"/>
      <c r="E48" s="209"/>
      <c r="F48" s="78"/>
      <c r="G48" s="121"/>
      <c r="H48" s="78"/>
      <c r="I48" s="78"/>
      <c r="J48" s="78"/>
      <c r="K48" s="121"/>
      <c r="L48" s="79"/>
      <c r="M48" s="21"/>
      <c r="N48" s="22" t="str">
        <f>IF(E48="","",LEFT(E48,3))</f>
        <v/>
      </c>
      <c r="O48" s="22" t="str">
        <f>IF(E48="","",LEFT(E48,2)&amp;MID(E48,4,1))</f>
        <v/>
      </c>
      <c r="Y48" s="153" t="str">
        <f t="shared" si="19"/>
        <v/>
      </c>
      <c r="Z48" s="153" t="str">
        <f t="shared" si="19"/>
        <v/>
      </c>
      <c r="AA48" s="161" t="str">
        <f t="shared" si="19"/>
        <v/>
      </c>
      <c r="AB48" s="153" t="str">
        <f t="shared" si="19"/>
        <v/>
      </c>
      <c r="AC48" s="153" t="str">
        <f t="shared" si="19"/>
        <v/>
      </c>
      <c r="AD48" s="153" t="str">
        <f t="shared" si="19"/>
        <v/>
      </c>
      <c r="AE48" s="153" t="str">
        <f t="shared" si="19"/>
        <v/>
      </c>
    </row>
    <row r="49" spans="1:31">
      <c r="A49" s="25"/>
      <c r="B49" s="357" t="s">
        <v>7</v>
      </c>
      <c r="C49" s="358"/>
      <c r="D49" s="80" t="s">
        <v>6</v>
      </c>
      <c r="E49" s="210" t="s">
        <v>5</v>
      </c>
      <c r="F49" s="107" t="s">
        <v>4</v>
      </c>
      <c r="G49" s="107" t="s">
        <v>3</v>
      </c>
      <c r="H49" s="108"/>
      <c r="I49" s="109" t="s">
        <v>1</v>
      </c>
      <c r="J49" s="107"/>
      <c r="K49" s="107" t="s">
        <v>2</v>
      </c>
      <c r="L49" s="305" t="s">
        <v>904</v>
      </c>
      <c r="M49" s="21"/>
      <c r="N49" s="22" t="str">
        <f t="shared" ref="N49:N67" si="26">IF(E49="","",LEFT(E49,3))</f>
        <v>Gno</v>
      </c>
      <c r="O49" s="22" t="str">
        <f t="shared" ref="O49:O67" si="27">IF(E49="","",LEFT(E49,2)&amp;MID(E49,4,1))</f>
        <v>Gn</v>
      </c>
      <c r="R49" s="123"/>
      <c r="Y49" s="153" t="str">
        <f t="shared" si="19"/>
        <v/>
      </c>
      <c r="Z49" s="153" t="str">
        <f t="shared" si="19"/>
        <v/>
      </c>
      <c r="AA49" s="161" t="str">
        <f t="shared" si="19"/>
        <v/>
      </c>
      <c r="AB49" s="153" t="str">
        <f t="shared" si="19"/>
        <v/>
      </c>
      <c r="AC49" s="153" t="str">
        <f t="shared" si="19"/>
        <v/>
      </c>
      <c r="AD49" s="153" t="str">
        <f t="shared" si="19"/>
        <v/>
      </c>
      <c r="AE49" s="153" t="str">
        <f t="shared" si="19"/>
        <v/>
      </c>
    </row>
    <row r="50" spans="1:31" ht="16.5">
      <c r="A50" s="25"/>
      <c r="B50" s="355" t="s">
        <v>168</v>
      </c>
      <c r="C50" s="356"/>
      <c r="D50" s="356"/>
      <c r="E50" s="356"/>
      <c r="F50" s="356"/>
      <c r="G50" s="124"/>
      <c r="H50" s="125"/>
      <c r="I50" s="125"/>
      <c r="J50" s="125"/>
      <c r="K50" s="124"/>
      <c r="L50" s="306"/>
      <c r="M50" s="21"/>
      <c r="N50" s="22" t="str">
        <f t="shared" si="26"/>
        <v/>
      </c>
      <c r="O50" s="22" t="str">
        <f t="shared" si="27"/>
        <v/>
      </c>
      <c r="Q50" s="166"/>
      <c r="R50" s="123"/>
      <c r="Y50" s="153" t="str">
        <f t="shared" ref="Y50:AE65" si="28">IF(Q50=0,"",VLOOKUP(Q50,UMP_MST,3,FALSE))</f>
        <v/>
      </c>
      <c r="Z50" s="153" t="str">
        <f t="shared" si="28"/>
        <v/>
      </c>
      <c r="AA50" s="161" t="str">
        <f t="shared" si="28"/>
        <v/>
      </c>
      <c r="AB50" s="153" t="str">
        <f t="shared" si="28"/>
        <v/>
      </c>
      <c r="AC50" s="153" t="str">
        <f t="shared" si="28"/>
        <v/>
      </c>
      <c r="AD50" s="153" t="str">
        <f t="shared" si="28"/>
        <v/>
      </c>
      <c r="AE50" s="153" t="str">
        <f t="shared" si="28"/>
        <v/>
      </c>
    </row>
    <row r="51" spans="1:31">
      <c r="A51" s="25"/>
      <c r="B51" s="127"/>
      <c r="C51" s="128">
        <v>1</v>
      </c>
      <c r="D51" s="129">
        <v>0.33333333333333331</v>
      </c>
      <c r="E51" s="211" t="s">
        <v>889</v>
      </c>
      <c r="F51" s="119" t="str">
        <f t="shared" ref="F51:F55" si="29">IF(E51="","",VLOOKUP(N51,TEAM_MST,3,FALSE))</f>
        <v>キング</v>
      </c>
      <c r="G51" s="130" t="str">
        <f t="shared" ref="G51:G55" si="30">IF(E51="","",VLOOKUP(N51,TEAM_MST,2,FALSE))</f>
        <v>山崎エイトロマンス</v>
      </c>
      <c r="H51" s="192"/>
      <c r="I51" s="130" t="s">
        <v>1</v>
      </c>
      <c r="J51" s="130"/>
      <c r="K51" s="128" t="str">
        <f t="shared" ref="K51:K55" si="31">IF(E51="","",VLOOKUP(O51,TEAM_MST,2,FALSE))</f>
        <v>サンダース</v>
      </c>
      <c r="L51" s="307"/>
      <c r="M51" s="21"/>
      <c r="N51" s="22" t="str">
        <f t="shared" si="26"/>
        <v>Kb1</v>
      </c>
      <c r="O51" s="22" t="str">
        <f t="shared" si="27"/>
        <v>Kb4</v>
      </c>
      <c r="Q51" s="99"/>
      <c r="R51" s="99"/>
      <c r="S51" s="165"/>
      <c r="T51" s="99"/>
      <c r="U51" s="99"/>
      <c r="V51" s="99"/>
      <c r="W51" s="99"/>
      <c r="Y51" s="153" t="str">
        <f t="shared" si="28"/>
        <v/>
      </c>
      <c r="Z51" s="153" t="str">
        <f t="shared" si="28"/>
        <v/>
      </c>
      <c r="AA51" s="161" t="str">
        <f t="shared" si="28"/>
        <v/>
      </c>
      <c r="AB51" s="153" t="str">
        <f t="shared" si="28"/>
        <v/>
      </c>
      <c r="AC51" s="153" t="str">
        <f t="shared" si="28"/>
        <v/>
      </c>
      <c r="AD51" s="153" t="str">
        <f t="shared" si="28"/>
        <v/>
      </c>
      <c r="AE51" s="153" t="str">
        <f t="shared" si="28"/>
        <v/>
      </c>
    </row>
    <row r="52" spans="1:31" s="298" customFormat="1" ht="18.75">
      <c r="A52" s="292"/>
      <c r="B52" s="293"/>
      <c r="C52" s="294">
        <v>2</v>
      </c>
      <c r="D52" s="295">
        <v>0.39583333333333331</v>
      </c>
      <c r="E52" s="286" t="s">
        <v>892</v>
      </c>
      <c r="F52" s="287" t="str">
        <f t="shared" si="29"/>
        <v>男子2部</v>
      </c>
      <c r="G52" s="288" t="str">
        <f t="shared" si="30"/>
        <v>AM1</v>
      </c>
      <c r="H52" s="303"/>
      <c r="I52" s="288" t="s">
        <v>1</v>
      </c>
      <c r="J52" s="304"/>
      <c r="K52" s="290" t="str">
        <f t="shared" si="31"/>
        <v>忠生自然ソフト</v>
      </c>
      <c r="L52" s="308" t="s">
        <v>890</v>
      </c>
      <c r="M52" s="296"/>
      <c r="N52" s="297" t="str">
        <f t="shared" si="26"/>
        <v>Bb1</v>
      </c>
      <c r="O52" s="297" t="str">
        <f t="shared" si="27"/>
        <v>Bb3</v>
      </c>
      <c r="Q52" s="299"/>
      <c r="R52" s="299"/>
      <c r="S52" s="300"/>
      <c r="T52" s="299"/>
      <c r="U52" s="299"/>
      <c r="V52" s="299"/>
      <c r="W52" s="299"/>
      <c r="Y52" s="301" t="str">
        <f t="shared" si="28"/>
        <v/>
      </c>
      <c r="Z52" s="301" t="str">
        <f t="shared" si="28"/>
        <v/>
      </c>
      <c r="AA52" s="302" t="str">
        <f t="shared" si="28"/>
        <v/>
      </c>
      <c r="AB52" s="301" t="str">
        <f t="shared" si="28"/>
        <v/>
      </c>
      <c r="AC52" s="301" t="str">
        <f t="shared" si="28"/>
        <v/>
      </c>
      <c r="AD52" s="301" t="str">
        <f t="shared" si="28"/>
        <v/>
      </c>
      <c r="AE52" s="301" t="str">
        <f t="shared" si="28"/>
        <v/>
      </c>
    </row>
    <row r="53" spans="1:31">
      <c r="A53" s="25"/>
      <c r="B53" s="127"/>
      <c r="C53" s="128">
        <v>3</v>
      </c>
      <c r="D53" s="129">
        <v>0.45833333333333331</v>
      </c>
      <c r="E53" s="211" t="s">
        <v>782</v>
      </c>
      <c r="F53" s="119" t="str">
        <f t="shared" si="29"/>
        <v>クイーン</v>
      </c>
      <c r="G53" s="130" t="str">
        <f t="shared" si="30"/>
        <v>ファンキーロッキー</v>
      </c>
      <c r="H53" s="192"/>
      <c r="I53" s="130" t="s">
        <v>1</v>
      </c>
      <c r="J53" s="130"/>
      <c r="K53" s="128" t="str">
        <f t="shared" si="31"/>
        <v>レッドフォックス</v>
      </c>
      <c r="L53" s="307"/>
      <c r="M53" s="21"/>
      <c r="N53" s="22" t="str">
        <f t="shared" si="26"/>
        <v>Qa1</v>
      </c>
      <c r="O53" s="22" t="str">
        <f t="shared" si="27"/>
        <v>Qa4</v>
      </c>
      <c r="Q53" s="99"/>
      <c r="R53" s="99"/>
      <c r="S53" s="165"/>
      <c r="T53" s="99"/>
      <c r="U53" s="99"/>
      <c r="V53" s="99"/>
      <c r="W53" s="99"/>
      <c r="Y53" s="153" t="str">
        <f t="shared" si="28"/>
        <v/>
      </c>
      <c r="Z53" s="153" t="str">
        <f t="shared" si="28"/>
        <v/>
      </c>
      <c r="AA53" s="161" t="str">
        <f t="shared" si="28"/>
        <v/>
      </c>
      <c r="AB53" s="153" t="str">
        <f t="shared" si="28"/>
        <v/>
      </c>
      <c r="AC53" s="153" t="str">
        <f t="shared" si="28"/>
        <v/>
      </c>
      <c r="AD53" s="153" t="str">
        <f t="shared" si="28"/>
        <v/>
      </c>
      <c r="AE53" s="153" t="str">
        <f t="shared" si="28"/>
        <v/>
      </c>
    </row>
    <row r="54" spans="1:31">
      <c r="A54" s="25"/>
      <c r="B54" s="127"/>
      <c r="C54" s="128">
        <v>4</v>
      </c>
      <c r="D54" s="129">
        <v>0.52083333333333337</v>
      </c>
      <c r="E54" s="212" t="s">
        <v>783</v>
      </c>
      <c r="F54" s="119" t="str">
        <f t="shared" si="29"/>
        <v>クイーン</v>
      </c>
      <c r="G54" s="130" t="str">
        <f t="shared" si="30"/>
        <v>櫻組</v>
      </c>
      <c r="H54" s="192"/>
      <c r="I54" s="130" t="s">
        <v>1</v>
      </c>
      <c r="J54" s="130"/>
      <c r="K54" s="128" t="str">
        <f t="shared" si="31"/>
        <v>旭町グリーンフレンズ</v>
      </c>
      <c r="L54" s="307"/>
      <c r="M54" s="21"/>
      <c r="N54" s="22" t="str">
        <f t="shared" si="26"/>
        <v>Qa2</v>
      </c>
      <c r="O54" s="22" t="str">
        <f t="shared" si="27"/>
        <v>Qa3</v>
      </c>
      <c r="Q54" s="99"/>
      <c r="R54" s="99"/>
      <c r="S54" s="165"/>
      <c r="T54" s="99"/>
      <c r="U54" s="99"/>
      <c r="V54" s="99"/>
      <c r="W54" s="99"/>
      <c r="Y54" s="153" t="str">
        <f t="shared" si="28"/>
        <v/>
      </c>
      <c r="Z54" s="153" t="str">
        <f t="shared" si="28"/>
        <v/>
      </c>
      <c r="AA54" s="161" t="str">
        <f t="shared" si="28"/>
        <v/>
      </c>
      <c r="AB54" s="153" t="str">
        <f t="shared" si="28"/>
        <v/>
      </c>
      <c r="AC54" s="153" t="str">
        <f t="shared" si="28"/>
        <v/>
      </c>
      <c r="AD54" s="153" t="str">
        <f t="shared" si="28"/>
        <v/>
      </c>
      <c r="AE54" s="153" t="str">
        <f t="shared" si="28"/>
        <v/>
      </c>
    </row>
    <row r="55" spans="1:31">
      <c r="A55" s="25"/>
      <c r="B55" s="127"/>
      <c r="C55" s="128">
        <v>5</v>
      </c>
      <c r="D55" s="129">
        <v>0.58333333333333337</v>
      </c>
      <c r="E55" s="212" t="s">
        <v>784</v>
      </c>
      <c r="F55" s="119" t="str">
        <f t="shared" si="29"/>
        <v>女子1部</v>
      </c>
      <c r="G55" s="130" t="str">
        <f t="shared" si="30"/>
        <v>レディファイターズ</v>
      </c>
      <c r="H55" s="192"/>
      <c r="I55" s="130" t="s">
        <v>1</v>
      </c>
      <c r="J55" s="130"/>
      <c r="K55" s="128" t="str">
        <f t="shared" si="31"/>
        <v>ワンダフルマザーズ</v>
      </c>
      <c r="L55" s="307"/>
      <c r="M55" s="21"/>
      <c r="N55" s="22" t="str">
        <f t="shared" si="26"/>
        <v>La2</v>
      </c>
      <c r="O55" s="22" t="str">
        <f t="shared" si="27"/>
        <v>La3</v>
      </c>
      <c r="Q55" s="99"/>
      <c r="R55" s="99"/>
      <c r="S55" s="165"/>
      <c r="T55" s="99"/>
      <c r="U55" s="99"/>
      <c r="V55" s="99"/>
      <c r="W55" s="99"/>
      <c r="Y55" s="153" t="str">
        <f t="shared" si="28"/>
        <v/>
      </c>
      <c r="Z55" s="153" t="str">
        <f t="shared" si="28"/>
        <v/>
      </c>
      <c r="AA55" s="161" t="str">
        <f t="shared" si="28"/>
        <v/>
      </c>
      <c r="AB55" s="153" t="str">
        <f t="shared" si="28"/>
        <v/>
      </c>
      <c r="AC55" s="153" t="str">
        <f t="shared" si="28"/>
        <v/>
      </c>
      <c r="AD55" s="153" t="str">
        <f t="shared" si="28"/>
        <v/>
      </c>
      <c r="AE55" s="153" t="str">
        <f t="shared" si="28"/>
        <v/>
      </c>
    </row>
    <row r="56" spans="1:31" ht="16.5">
      <c r="A56" s="25"/>
      <c r="B56" s="355" t="s">
        <v>265</v>
      </c>
      <c r="C56" s="356"/>
      <c r="D56" s="356"/>
      <c r="E56" s="356"/>
      <c r="F56" s="356"/>
      <c r="G56" s="124"/>
      <c r="H56" s="125"/>
      <c r="I56" s="125"/>
      <c r="J56" s="125"/>
      <c r="K56" s="124"/>
      <c r="L56" s="306"/>
      <c r="M56" s="21"/>
      <c r="N56" s="22" t="str">
        <f t="shared" si="26"/>
        <v/>
      </c>
      <c r="O56" s="22" t="str">
        <f t="shared" si="27"/>
        <v/>
      </c>
      <c r="Q56" s="166"/>
      <c r="R56" s="123"/>
      <c r="Y56" s="153" t="str">
        <f t="shared" si="28"/>
        <v/>
      </c>
      <c r="Z56" s="153" t="str">
        <f t="shared" si="28"/>
        <v/>
      </c>
      <c r="AA56" s="161" t="str">
        <f t="shared" si="28"/>
        <v/>
      </c>
      <c r="AB56" s="153" t="str">
        <f t="shared" si="28"/>
        <v/>
      </c>
      <c r="AC56" s="153" t="str">
        <f t="shared" si="28"/>
        <v/>
      </c>
      <c r="AD56" s="153" t="str">
        <f t="shared" si="28"/>
        <v/>
      </c>
      <c r="AE56" s="153" t="str">
        <f t="shared" si="28"/>
        <v/>
      </c>
    </row>
    <row r="57" spans="1:31">
      <c r="A57" s="25"/>
      <c r="B57" s="127"/>
      <c r="C57" s="128">
        <v>1</v>
      </c>
      <c r="D57" s="129">
        <v>0.33333333333333331</v>
      </c>
      <c r="E57" s="211" t="s">
        <v>874</v>
      </c>
      <c r="F57" s="119" t="str">
        <f t="shared" ref="F57:F61" si="32">IF(E57="","",VLOOKUP(N57,TEAM_MST,3,FALSE))</f>
        <v>男子1部</v>
      </c>
      <c r="G57" s="130" t="str">
        <f t="shared" ref="G57:G61" si="33">IF(E57="","",VLOOKUP(N57,TEAM_MST,2,FALSE))</f>
        <v>山崎ドリンカーズ</v>
      </c>
      <c r="H57" s="192"/>
      <c r="I57" s="130" t="s">
        <v>1</v>
      </c>
      <c r="J57" s="130"/>
      <c r="K57" s="128" t="str">
        <f t="shared" ref="K57:K61" si="34">IF(E57="","",VLOOKUP(O57,TEAM_MST,2,FALSE))</f>
        <v>なるせパパーズ</v>
      </c>
      <c r="L57" s="307"/>
      <c r="M57" s="21"/>
      <c r="N57" s="22" t="str">
        <f t="shared" si="26"/>
        <v>Ab1</v>
      </c>
      <c r="O57" s="22" t="str">
        <f t="shared" si="27"/>
        <v>Ab4</v>
      </c>
      <c r="Q57" s="99"/>
      <c r="R57" s="99"/>
      <c r="S57" s="165"/>
      <c r="T57" s="99"/>
      <c r="U57" s="99"/>
      <c r="V57" s="99"/>
      <c r="W57" s="99"/>
      <c r="Y57" s="153" t="str">
        <f t="shared" si="28"/>
        <v/>
      </c>
      <c r="Z57" s="153" t="str">
        <f t="shared" si="28"/>
        <v/>
      </c>
      <c r="AA57" s="161" t="str">
        <f t="shared" si="28"/>
        <v/>
      </c>
      <c r="AB57" s="153" t="str">
        <f t="shared" si="28"/>
        <v/>
      </c>
      <c r="AC57" s="153" t="str">
        <f t="shared" si="28"/>
        <v/>
      </c>
      <c r="AD57" s="153" t="str">
        <f t="shared" si="28"/>
        <v/>
      </c>
      <c r="AE57" s="153" t="str">
        <f t="shared" si="28"/>
        <v/>
      </c>
    </row>
    <row r="58" spans="1:31">
      <c r="A58" s="25"/>
      <c r="B58" s="127"/>
      <c r="C58" s="128">
        <v>2</v>
      </c>
      <c r="D58" s="129">
        <v>0.39583333333333331</v>
      </c>
      <c r="E58" s="211" t="s">
        <v>875</v>
      </c>
      <c r="F58" s="119" t="str">
        <f t="shared" si="32"/>
        <v>男子1部</v>
      </c>
      <c r="G58" s="130" t="str">
        <f t="shared" si="33"/>
        <v>森野ドリマーズ</v>
      </c>
      <c r="H58" s="131"/>
      <c r="I58" s="130" t="s">
        <v>1</v>
      </c>
      <c r="J58" s="191"/>
      <c r="K58" s="128" t="str">
        <f t="shared" si="34"/>
        <v>オール南</v>
      </c>
      <c r="L58" s="307"/>
      <c r="M58" s="21"/>
      <c r="N58" s="22" t="str">
        <f t="shared" si="26"/>
        <v>Ab2</v>
      </c>
      <c r="O58" s="22" t="str">
        <f t="shared" si="27"/>
        <v>Ab3</v>
      </c>
      <c r="Q58" s="99"/>
      <c r="R58" s="99"/>
      <c r="S58" s="165"/>
      <c r="T58" s="99"/>
      <c r="U58" s="99"/>
      <c r="V58" s="99"/>
      <c r="W58" s="99"/>
      <c r="Y58" s="153" t="str">
        <f t="shared" si="28"/>
        <v/>
      </c>
      <c r="Z58" s="153" t="str">
        <f t="shared" si="28"/>
        <v/>
      </c>
      <c r="AA58" s="161" t="str">
        <f t="shared" si="28"/>
        <v/>
      </c>
      <c r="AB58" s="153" t="str">
        <f t="shared" si="28"/>
        <v/>
      </c>
      <c r="AC58" s="153" t="str">
        <f t="shared" si="28"/>
        <v/>
      </c>
      <c r="AD58" s="153" t="str">
        <f t="shared" si="28"/>
        <v/>
      </c>
      <c r="AE58" s="153" t="str">
        <f t="shared" si="28"/>
        <v/>
      </c>
    </row>
    <row r="59" spans="1:31" ht="18.75">
      <c r="A59" s="25"/>
      <c r="B59" s="127"/>
      <c r="C59" s="128">
        <v>3</v>
      </c>
      <c r="D59" s="129">
        <v>0.45833333333333331</v>
      </c>
      <c r="E59" s="240" t="s">
        <v>878</v>
      </c>
      <c r="F59" s="119" t="str">
        <f t="shared" si="32"/>
        <v>男子1部</v>
      </c>
      <c r="G59" s="130" t="str">
        <f t="shared" si="33"/>
        <v>ドリンカーズL</v>
      </c>
      <c r="H59" s="131"/>
      <c r="I59" s="130" t="s">
        <v>1</v>
      </c>
      <c r="J59" s="191"/>
      <c r="K59" s="128" t="str">
        <f t="shared" si="34"/>
        <v>なるせパパーズS</v>
      </c>
      <c r="L59" s="310" t="s">
        <v>895</v>
      </c>
      <c r="M59" s="21"/>
      <c r="N59" s="22" t="str">
        <f t="shared" si="26"/>
        <v>Aa2</v>
      </c>
      <c r="O59" s="22" t="str">
        <f t="shared" si="27"/>
        <v>Aa3</v>
      </c>
      <c r="Q59" s="99"/>
      <c r="R59" s="99"/>
      <c r="S59" s="165"/>
      <c r="T59" s="99"/>
      <c r="U59" s="99"/>
      <c r="V59" s="99"/>
      <c r="W59" s="99"/>
      <c r="Y59" s="153" t="str">
        <f t="shared" si="28"/>
        <v/>
      </c>
      <c r="Z59" s="153" t="str">
        <f t="shared" si="28"/>
        <v/>
      </c>
      <c r="AA59" s="161" t="str">
        <f t="shared" si="28"/>
        <v/>
      </c>
      <c r="AB59" s="153" t="str">
        <f t="shared" si="28"/>
        <v/>
      </c>
      <c r="AC59" s="153" t="str">
        <f t="shared" si="28"/>
        <v/>
      </c>
      <c r="AD59" s="153" t="str">
        <f t="shared" si="28"/>
        <v/>
      </c>
      <c r="AE59" s="153" t="str">
        <f t="shared" si="28"/>
        <v/>
      </c>
    </row>
    <row r="60" spans="1:31">
      <c r="A60" s="25"/>
      <c r="B60" s="127"/>
      <c r="C60" s="128">
        <v>4</v>
      </c>
      <c r="D60" s="129">
        <v>0.52083333333333337</v>
      </c>
      <c r="E60" s="211" t="s">
        <v>281</v>
      </c>
      <c r="F60" s="119" t="str">
        <f t="shared" si="32"/>
        <v>男子1部</v>
      </c>
      <c r="G60" s="130" t="str">
        <f t="shared" si="33"/>
        <v>つくし野フューチャーズ</v>
      </c>
      <c r="H60" s="192"/>
      <c r="I60" s="130" t="s">
        <v>1</v>
      </c>
      <c r="J60" s="130"/>
      <c r="K60" s="128" t="str">
        <f t="shared" si="34"/>
        <v>フレンズ</v>
      </c>
      <c r="L60" s="307"/>
      <c r="M60" s="21"/>
      <c r="N60" s="22" t="str">
        <f t="shared" si="26"/>
        <v>Ac2</v>
      </c>
      <c r="O60" s="22" t="str">
        <f t="shared" si="27"/>
        <v>Ac4</v>
      </c>
      <c r="Q60" s="99"/>
      <c r="R60" s="99"/>
      <c r="S60" s="165"/>
      <c r="T60" s="99"/>
      <c r="U60" s="99"/>
      <c r="V60" s="99"/>
      <c r="W60" s="99"/>
      <c r="Y60" s="153" t="str">
        <f t="shared" si="28"/>
        <v/>
      </c>
      <c r="Z60" s="153" t="str">
        <f t="shared" si="28"/>
        <v/>
      </c>
      <c r="AA60" s="161" t="str">
        <f t="shared" si="28"/>
        <v/>
      </c>
      <c r="AB60" s="153" t="str">
        <f t="shared" si="28"/>
        <v/>
      </c>
      <c r="AC60" s="153" t="str">
        <f t="shared" si="28"/>
        <v/>
      </c>
      <c r="AD60" s="153" t="str">
        <f t="shared" si="28"/>
        <v/>
      </c>
      <c r="AE60" s="153" t="str">
        <f t="shared" si="28"/>
        <v/>
      </c>
    </row>
    <row r="61" spans="1:31" s="264" customFormat="1" ht="18.75">
      <c r="A61" s="260"/>
      <c r="B61" s="269"/>
      <c r="C61" s="241">
        <v>5</v>
      </c>
      <c r="D61" s="239">
        <v>0.58333333333333337</v>
      </c>
      <c r="E61" s="240" t="s">
        <v>789</v>
      </c>
      <c r="F61" s="280" t="str">
        <f t="shared" si="32"/>
        <v>男子2部</v>
      </c>
      <c r="G61" s="281" t="str">
        <f t="shared" si="33"/>
        <v>メイプルズ</v>
      </c>
      <c r="H61" s="284"/>
      <c r="I61" s="281" t="s">
        <v>1</v>
      </c>
      <c r="J61" s="285"/>
      <c r="K61" s="283" t="str">
        <f t="shared" si="34"/>
        <v>まろや</v>
      </c>
      <c r="L61" s="310" t="s">
        <v>867</v>
      </c>
      <c r="M61" s="262"/>
      <c r="N61" s="263" t="str">
        <f t="shared" si="26"/>
        <v>Ba1</v>
      </c>
      <c r="O61" s="263" t="str">
        <f t="shared" si="27"/>
        <v>Ba3</v>
      </c>
      <c r="Q61" s="265"/>
      <c r="R61" s="265"/>
      <c r="S61" s="266"/>
      <c r="T61" s="265"/>
      <c r="U61" s="265"/>
      <c r="V61" s="265"/>
      <c r="W61" s="265"/>
      <c r="Y61" s="267" t="str">
        <f t="shared" si="28"/>
        <v/>
      </c>
      <c r="Z61" s="267" t="str">
        <f t="shared" si="28"/>
        <v/>
      </c>
      <c r="AA61" s="268" t="str">
        <f t="shared" si="28"/>
        <v/>
      </c>
      <c r="AB61" s="267" t="str">
        <f t="shared" si="28"/>
        <v/>
      </c>
      <c r="AC61" s="267" t="str">
        <f t="shared" si="28"/>
        <v/>
      </c>
      <c r="AD61" s="267" t="str">
        <f t="shared" si="28"/>
        <v/>
      </c>
      <c r="AE61" s="267" t="str">
        <f t="shared" si="28"/>
        <v/>
      </c>
    </row>
    <row r="62" spans="1:31" ht="16.5">
      <c r="A62" s="25"/>
      <c r="B62" s="355" t="s">
        <v>264</v>
      </c>
      <c r="C62" s="356"/>
      <c r="D62" s="356"/>
      <c r="E62" s="356"/>
      <c r="F62" s="356"/>
      <c r="G62" s="124"/>
      <c r="H62" s="125"/>
      <c r="I62" s="125"/>
      <c r="J62" s="125"/>
      <c r="K62" s="124"/>
      <c r="L62" s="306"/>
      <c r="M62" s="21"/>
      <c r="N62" s="22" t="str">
        <f t="shared" si="26"/>
        <v/>
      </c>
      <c r="O62" s="22" t="str">
        <f t="shared" si="27"/>
        <v/>
      </c>
      <c r="Q62" s="166"/>
      <c r="R62" s="99"/>
      <c r="Y62" s="153" t="str">
        <f t="shared" si="28"/>
        <v/>
      </c>
      <c r="Z62" s="153" t="str">
        <f t="shared" si="28"/>
        <v/>
      </c>
      <c r="AA62" s="161" t="str">
        <f t="shared" si="28"/>
        <v/>
      </c>
      <c r="AB62" s="153" t="str">
        <f t="shared" si="28"/>
        <v/>
      </c>
      <c r="AC62" s="153" t="str">
        <f t="shared" si="28"/>
        <v/>
      </c>
      <c r="AD62" s="153" t="str">
        <f t="shared" si="28"/>
        <v/>
      </c>
      <c r="AE62" s="153" t="str">
        <f t="shared" si="28"/>
        <v/>
      </c>
    </row>
    <row r="63" spans="1:31" s="298" customFormat="1" ht="18.75">
      <c r="A63" s="292"/>
      <c r="B63" s="293"/>
      <c r="C63" s="294">
        <v>1</v>
      </c>
      <c r="D63" s="295">
        <v>0.33333333333333331</v>
      </c>
      <c r="E63" s="286" t="s">
        <v>894</v>
      </c>
      <c r="F63" s="287" t="str">
        <f t="shared" ref="F63:F67" si="35">IF(E63="","",VLOOKUP(N63,TEAM_MST,3,FALSE))</f>
        <v>キング</v>
      </c>
      <c r="G63" s="288" t="str">
        <f t="shared" ref="G63:G67" si="36">IF(E63="","",VLOOKUP(N63,TEAM_MST,2,FALSE))</f>
        <v>見晴らしの丘のナウシカ</v>
      </c>
      <c r="H63" s="289"/>
      <c r="I63" s="288" t="s">
        <v>1</v>
      </c>
      <c r="J63" s="288"/>
      <c r="K63" s="290" t="str">
        <f t="shared" ref="K63:K66" si="37">IF(E63="","",VLOOKUP(O63,TEAM_MST,2,FALSE))</f>
        <v>丸山ソフト</v>
      </c>
      <c r="L63" s="308" t="s">
        <v>891</v>
      </c>
      <c r="M63" s="296"/>
      <c r="N63" s="297" t="str">
        <f t="shared" si="26"/>
        <v>Kb2</v>
      </c>
      <c r="O63" s="297" t="str">
        <f t="shared" si="27"/>
        <v>Kb3</v>
      </c>
      <c r="Q63" s="299"/>
      <c r="R63" s="299"/>
      <c r="S63" s="300"/>
      <c r="T63" s="299"/>
      <c r="U63" s="299"/>
      <c r="V63" s="299"/>
      <c r="W63" s="299"/>
      <c r="Y63" s="301" t="str">
        <f t="shared" si="28"/>
        <v/>
      </c>
      <c r="Z63" s="301" t="str">
        <f t="shared" si="28"/>
        <v/>
      </c>
      <c r="AA63" s="302" t="str">
        <f t="shared" si="28"/>
        <v/>
      </c>
      <c r="AB63" s="301" t="str">
        <f t="shared" si="28"/>
        <v/>
      </c>
      <c r="AC63" s="301" t="str">
        <f t="shared" si="28"/>
        <v/>
      </c>
      <c r="AD63" s="301" t="str">
        <f t="shared" si="28"/>
        <v/>
      </c>
      <c r="AE63" s="301" t="str">
        <f t="shared" si="28"/>
        <v/>
      </c>
    </row>
    <row r="64" spans="1:31" ht="18.75">
      <c r="A64" s="25"/>
      <c r="B64" s="127"/>
      <c r="C64" s="128">
        <v>2</v>
      </c>
      <c r="D64" s="129">
        <v>0.39583333333333331</v>
      </c>
      <c r="E64" s="211" t="s">
        <v>893</v>
      </c>
      <c r="F64" s="119" t="str">
        <f t="shared" si="35"/>
        <v>男子2部</v>
      </c>
      <c r="G64" s="130" t="str">
        <f t="shared" si="36"/>
        <v>見晴らしの丘のナウシカkz</v>
      </c>
      <c r="H64" s="131"/>
      <c r="I64" s="130" t="s">
        <v>1</v>
      </c>
      <c r="J64" s="191"/>
      <c r="K64" s="128" t="str">
        <f t="shared" si="37"/>
        <v>山崎ダンディーズ</v>
      </c>
      <c r="L64" s="310"/>
      <c r="M64" s="21"/>
      <c r="N64" s="22" t="str">
        <f t="shared" si="26"/>
        <v>Bc1</v>
      </c>
      <c r="O64" s="22" t="str">
        <f t="shared" si="27"/>
        <v>Bc3</v>
      </c>
      <c r="Q64" s="99"/>
      <c r="R64" s="99"/>
      <c r="S64" s="165"/>
      <c r="T64" s="99"/>
      <c r="U64" s="99"/>
      <c r="V64" s="99"/>
      <c r="W64" s="99"/>
      <c r="Y64" s="153" t="str">
        <f t="shared" si="28"/>
        <v/>
      </c>
      <c r="Z64" s="153" t="str">
        <f t="shared" si="28"/>
        <v/>
      </c>
      <c r="AA64" s="161" t="str">
        <f t="shared" si="28"/>
        <v/>
      </c>
      <c r="AB64" s="153" t="str">
        <f t="shared" si="28"/>
        <v/>
      </c>
      <c r="AC64" s="153" t="str">
        <f t="shared" si="28"/>
        <v/>
      </c>
      <c r="AD64" s="153" t="str">
        <f t="shared" si="28"/>
        <v/>
      </c>
      <c r="AE64" s="153" t="str">
        <f t="shared" si="28"/>
        <v/>
      </c>
    </row>
    <row r="65" spans="1:35">
      <c r="A65" s="25"/>
      <c r="B65" s="127"/>
      <c r="C65" s="128">
        <v>3</v>
      </c>
      <c r="D65" s="129">
        <v>0.45833333333333331</v>
      </c>
      <c r="E65" s="211" t="s">
        <v>876</v>
      </c>
      <c r="F65" s="119" t="str">
        <f t="shared" si="35"/>
        <v>男子2部</v>
      </c>
      <c r="G65" s="130" t="str">
        <f t="shared" si="36"/>
        <v>南つくし野ソフト</v>
      </c>
      <c r="H65" s="131"/>
      <c r="I65" s="130" t="s">
        <v>1</v>
      </c>
      <c r="J65" s="191"/>
      <c r="K65" s="128" t="str">
        <f t="shared" si="37"/>
        <v>ゼルコバ</v>
      </c>
      <c r="L65" s="307"/>
      <c r="M65" s="21"/>
      <c r="N65" s="22" t="str">
        <f t="shared" si="26"/>
        <v>Ba2</v>
      </c>
      <c r="O65" s="22" t="str">
        <f t="shared" si="27"/>
        <v>Ba4</v>
      </c>
      <c r="Q65" s="99"/>
      <c r="R65" s="99"/>
      <c r="S65" s="165"/>
      <c r="T65" s="99"/>
      <c r="U65" s="99"/>
      <c r="V65" s="99"/>
      <c r="W65" s="99"/>
      <c r="Y65" s="153" t="str">
        <f t="shared" si="28"/>
        <v/>
      </c>
      <c r="Z65" s="153" t="str">
        <f t="shared" si="28"/>
        <v/>
      </c>
      <c r="AA65" s="161" t="str">
        <f t="shared" si="28"/>
        <v/>
      </c>
      <c r="AB65" s="153" t="str">
        <f t="shared" si="28"/>
        <v/>
      </c>
      <c r="AC65" s="153" t="str">
        <f t="shared" si="28"/>
        <v/>
      </c>
      <c r="AD65" s="153" t="str">
        <f t="shared" si="28"/>
        <v/>
      </c>
      <c r="AE65" s="153" t="str">
        <f t="shared" si="28"/>
        <v/>
      </c>
    </row>
    <row r="66" spans="1:35" s="264" customFormat="1" ht="18.75">
      <c r="A66" s="260"/>
      <c r="B66" s="261"/>
      <c r="C66" s="241">
        <v>4</v>
      </c>
      <c r="D66" s="239">
        <v>0.52083333333333337</v>
      </c>
      <c r="E66" s="240" t="s">
        <v>877</v>
      </c>
      <c r="F66" s="280" t="str">
        <f t="shared" si="35"/>
        <v>男子1部</v>
      </c>
      <c r="G66" s="281" t="str">
        <f t="shared" si="36"/>
        <v>協栄</v>
      </c>
      <c r="H66" s="282"/>
      <c r="I66" s="281" t="s">
        <v>1</v>
      </c>
      <c r="J66" s="281"/>
      <c r="K66" s="283" t="str">
        <f t="shared" si="37"/>
        <v>馬場ソフト</v>
      </c>
      <c r="L66" s="310" t="s">
        <v>896</v>
      </c>
      <c r="M66" s="262"/>
      <c r="N66" s="263" t="str">
        <f t="shared" si="26"/>
        <v>Ac1</v>
      </c>
      <c r="O66" s="263" t="str">
        <f t="shared" si="27"/>
        <v>Ac3</v>
      </c>
      <c r="Q66" s="265"/>
      <c r="R66" s="265"/>
      <c r="S66" s="266"/>
      <c r="T66" s="265"/>
      <c r="U66" s="265"/>
      <c r="V66" s="265"/>
      <c r="W66" s="265"/>
      <c r="Y66" s="267" t="str">
        <f t="shared" ref="Y66:AE96" si="38">IF(Q66=0,"",VLOOKUP(Q66,UMP_MST,3,FALSE))</f>
        <v/>
      </c>
      <c r="Z66" s="267" t="str">
        <f t="shared" si="38"/>
        <v/>
      </c>
      <c r="AA66" s="268" t="str">
        <f t="shared" si="38"/>
        <v/>
      </c>
      <c r="AB66" s="267" t="str">
        <f t="shared" si="38"/>
        <v/>
      </c>
      <c r="AC66" s="267" t="str">
        <f t="shared" si="38"/>
        <v/>
      </c>
      <c r="AD66" s="267" t="str">
        <f t="shared" si="38"/>
        <v/>
      </c>
      <c r="AE66" s="267" t="str">
        <f t="shared" si="38"/>
        <v/>
      </c>
    </row>
    <row r="67" spans="1:35">
      <c r="A67" s="25"/>
      <c r="B67" s="135"/>
      <c r="C67" s="248">
        <v>5</v>
      </c>
      <c r="D67" s="249">
        <v>0.58333333333333337</v>
      </c>
      <c r="E67" s="243" t="s">
        <v>879</v>
      </c>
      <c r="F67" s="244" t="str">
        <f t="shared" si="35"/>
        <v>選考</v>
      </c>
      <c r="G67" s="245" t="str">
        <f t="shared" si="36"/>
        <v>ドリンカーズM</v>
      </c>
      <c r="H67" s="246"/>
      <c r="I67" s="245" t="s">
        <v>1</v>
      </c>
      <c r="J67" s="247"/>
      <c r="K67" s="248" t="str">
        <f>IF(E67="","",VLOOKUP(O67,TEAM_MST,2,FALSE))</f>
        <v>町田クラブ</v>
      </c>
      <c r="L67" s="311" t="s">
        <v>857</v>
      </c>
      <c r="M67" s="21"/>
      <c r="N67" s="22" t="str">
        <f t="shared" si="26"/>
        <v>Xz0</v>
      </c>
      <c r="O67" s="22" t="str">
        <f t="shared" si="27"/>
        <v>Xz1</v>
      </c>
      <c r="Q67" s="99"/>
      <c r="R67" s="99"/>
      <c r="S67" s="165"/>
      <c r="T67" s="99"/>
      <c r="U67" s="99"/>
      <c r="V67" s="99"/>
      <c r="W67" s="99"/>
      <c r="Y67" s="153" t="str">
        <f t="shared" si="38"/>
        <v/>
      </c>
      <c r="Z67" s="153" t="str">
        <f t="shared" si="38"/>
        <v/>
      </c>
      <c r="AA67" s="161" t="str">
        <f t="shared" si="38"/>
        <v/>
      </c>
      <c r="AB67" s="153" t="str">
        <f t="shared" si="38"/>
        <v/>
      </c>
      <c r="AC67" s="153" t="str">
        <f t="shared" si="38"/>
        <v/>
      </c>
      <c r="AD67" s="153" t="str">
        <f t="shared" si="38"/>
        <v/>
      </c>
      <c r="AE67" s="153" t="str">
        <f t="shared" si="38"/>
        <v/>
      </c>
    </row>
    <row r="68" spans="1:35" s="26" customFormat="1">
      <c r="A68" s="101"/>
      <c r="B68" s="102"/>
      <c r="C68" s="103"/>
      <c r="D68" s="104"/>
      <c r="E68" s="208"/>
      <c r="F68" s="102"/>
      <c r="G68" s="120"/>
      <c r="H68" s="102"/>
      <c r="I68" s="102"/>
      <c r="J68" s="102"/>
      <c r="K68" s="120"/>
      <c r="L68" s="105"/>
      <c r="N68" s="106" t="str">
        <f>IF(E68="","",LEFT(E68,3))</f>
        <v/>
      </c>
      <c r="O68" s="106" t="str">
        <f>IF(E68="","",LEFT(E68,2)&amp;MID(E68,4,1))</f>
        <v/>
      </c>
      <c r="Q68" s="168"/>
      <c r="R68" s="168"/>
      <c r="S68" s="168"/>
      <c r="T68" s="168"/>
      <c r="U68" s="168"/>
      <c r="V68" s="168"/>
      <c r="W68" s="168"/>
      <c r="X68" s="168"/>
      <c r="Y68" s="169" t="str">
        <f t="shared" si="38"/>
        <v/>
      </c>
      <c r="Z68" s="169" t="str">
        <f t="shared" si="38"/>
        <v/>
      </c>
      <c r="AA68" s="170" t="str">
        <f t="shared" si="38"/>
        <v/>
      </c>
      <c r="AB68" s="169" t="str">
        <f t="shared" si="38"/>
        <v/>
      </c>
      <c r="AC68" s="169" t="str">
        <f t="shared" si="38"/>
        <v/>
      </c>
      <c r="AD68" s="169" t="str">
        <f t="shared" si="38"/>
        <v/>
      </c>
      <c r="AE68" s="153" t="str">
        <f t="shared" si="38"/>
        <v/>
      </c>
      <c r="AH68" s="168"/>
      <c r="AI68" s="168"/>
    </row>
    <row r="69" spans="1:35" ht="19.5">
      <c r="A69" s="6" t="s">
        <v>794</v>
      </c>
      <c r="B69" s="77"/>
      <c r="C69" s="78"/>
      <c r="D69" s="78"/>
      <c r="E69" s="209"/>
      <c r="F69" s="78"/>
      <c r="G69" s="121"/>
      <c r="H69" s="78"/>
      <c r="I69" s="78"/>
      <c r="J69" s="78"/>
      <c r="K69" s="121"/>
      <c r="L69" s="79"/>
      <c r="M69" s="21"/>
      <c r="N69" s="22" t="str">
        <f>IF(E69="","",LEFT(E69,3))</f>
        <v/>
      </c>
      <c r="O69" s="22" t="str">
        <f>IF(E69="","",LEFT(E69,2)&amp;MID(E69,4,1))</f>
        <v/>
      </c>
      <c r="Y69" s="153" t="str">
        <f t="shared" si="38"/>
        <v/>
      </c>
      <c r="Z69" s="153" t="str">
        <f t="shared" si="38"/>
        <v/>
      </c>
      <c r="AA69" s="161" t="str">
        <f t="shared" si="38"/>
        <v/>
      </c>
      <c r="AB69" s="153" t="str">
        <f t="shared" si="38"/>
        <v/>
      </c>
      <c r="AC69" s="153" t="str">
        <f t="shared" si="38"/>
        <v/>
      </c>
      <c r="AD69" s="153" t="str">
        <f t="shared" si="38"/>
        <v/>
      </c>
      <c r="AE69" s="153" t="str">
        <f t="shared" si="38"/>
        <v/>
      </c>
    </row>
    <row r="70" spans="1:35">
      <c r="A70" s="25"/>
      <c r="B70" s="357" t="s">
        <v>7</v>
      </c>
      <c r="C70" s="358"/>
      <c r="D70" s="80" t="s">
        <v>6</v>
      </c>
      <c r="E70" s="210" t="s">
        <v>5</v>
      </c>
      <c r="F70" s="107" t="s">
        <v>4</v>
      </c>
      <c r="G70" s="107" t="s">
        <v>3</v>
      </c>
      <c r="H70" s="108"/>
      <c r="I70" s="109" t="s">
        <v>1</v>
      </c>
      <c r="J70" s="107"/>
      <c r="K70" s="107" t="s">
        <v>2</v>
      </c>
      <c r="L70" s="107"/>
      <c r="M70" s="21"/>
      <c r="N70" s="22" t="str">
        <f t="shared" ref="N70:N76" si="39">IF(E70="","",LEFT(E70,3))</f>
        <v>Gno</v>
      </c>
      <c r="O70" s="22" t="str">
        <f t="shared" ref="O70:O76" si="40">IF(E70="","",LEFT(E70,2)&amp;MID(E70,4,1))</f>
        <v>Gn</v>
      </c>
      <c r="R70" s="123"/>
      <c r="Y70" s="153" t="str">
        <f t="shared" si="38"/>
        <v/>
      </c>
      <c r="Z70" s="153" t="str">
        <f t="shared" si="38"/>
        <v/>
      </c>
      <c r="AA70" s="161" t="str">
        <f t="shared" si="38"/>
        <v/>
      </c>
      <c r="AB70" s="153" t="str">
        <f t="shared" si="38"/>
        <v/>
      </c>
      <c r="AC70" s="153" t="str">
        <f t="shared" si="38"/>
        <v/>
      </c>
      <c r="AD70" s="153" t="str">
        <f t="shared" si="38"/>
        <v/>
      </c>
      <c r="AE70" s="153" t="str">
        <f t="shared" si="38"/>
        <v/>
      </c>
    </row>
    <row r="71" spans="1:35" ht="16.5">
      <c r="A71" s="25"/>
      <c r="B71" s="355" t="s">
        <v>168</v>
      </c>
      <c r="C71" s="356"/>
      <c r="D71" s="356"/>
      <c r="E71" s="356"/>
      <c r="F71" s="356"/>
      <c r="G71" s="124"/>
      <c r="H71" s="125"/>
      <c r="I71" s="125"/>
      <c r="J71" s="125"/>
      <c r="K71" s="124"/>
      <c r="L71" s="126"/>
      <c r="M71" s="21"/>
      <c r="N71" s="22" t="str">
        <f t="shared" si="39"/>
        <v/>
      </c>
      <c r="O71" s="22" t="str">
        <f t="shared" si="40"/>
        <v/>
      </c>
      <c r="Q71" s="166"/>
      <c r="R71" s="123"/>
      <c r="Y71" s="153" t="str">
        <f t="shared" si="38"/>
        <v/>
      </c>
      <c r="Z71" s="153" t="str">
        <f t="shared" si="38"/>
        <v/>
      </c>
      <c r="AA71" s="161" t="str">
        <f t="shared" si="38"/>
        <v/>
      </c>
      <c r="AB71" s="153" t="str">
        <f t="shared" si="38"/>
        <v/>
      </c>
      <c r="AC71" s="153" t="str">
        <f t="shared" si="38"/>
        <v/>
      </c>
      <c r="AD71" s="153" t="str">
        <f t="shared" si="38"/>
        <v/>
      </c>
      <c r="AE71" s="153" t="str">
        <f t="shared" si="38"/>
        <v/>
      </c>
    </row>
    <row r="72" spans="1:35">
      <c r="A72" s="25"/>
      <c r="B72" s="127"/>
      <c r="C72" s="128">
        <v>1</v>
      </c>
      <c r="D72" s="129">
        <v>0.33333333333333331</v>
      </c>
      <c r="E72" s="211" t="s">
        <v>790</v>
      </c>
      <c r="F72" s="119" t="str">
        <f t="shared" ref="F72:F76" si="41">IF(E72="","",VLOOKUP(N72,TEAM_MST,3,FALSE))</f>
        <v>実年1部</v>
      </c>
      <c r="G72" s="130" t="str">
        <f t="shared" ref="G72:G76" si="42">IF(E72="","",VLOOKUP(N72,TEAM_MST,2,FALSE))</f>
        <v>サザンストリームフォーエバー</v>
      </c>
      <c r="H72" s="192"/>
      <c r="I72" s="130" t="s">
        <v>1</v>
      </c>
      <c r="J72" s="130"/>
      <c r="K72" s="128" t="str">
        <f t="shared" ref="K72:K76" si="43">IF(E72="","",VLOOKUP(O72,TEAM_MST,2,FALSE))</f>
        <v>山崎HEARTZ</v>
      </c>
      <c r="L72" s="132"/>
      <c r="M72" s="21"/>
      <c r="N72" s="22" t="str">
        <f t="shared" si="39"/>
        <v>Jb1</v>
      </c>
      <c r="O72" s="22" t="str">
        <f t="shared" si="40"/>
        <v>Jb3</v>
      </c>
      <c r="Q72" s="99"/>
      <c r="R72" s="99"/>
      <c r="S72" s="165"/>
      <c r="T72" s="99"/>
      <c r="U72" s="99"/>
      <c r="V72" s="99"/>
      <c r="W72" s="99"/>
      <c r="Y72" s="153" t="str">
        <f t="shared" si="38"/>
        <v/>
      </c>
      <c r="Z72" s="153" t="str">
        <f t="shared" si="38"/>
        <v/>
      </c>
      <c r="AA72" s="161" t="str">
        <f t="shared" si="38"/>
        <v/>
      </c>
      <c r="AB72" s="153" t="str">
        <f t="shared" si="38"/>
        <v/>
      </c>
      <c r="AC72" s="153" t="str">
        <f t="shared" si="38"/>
        <v/>
      </c>
      <c r="AD72" s="153" t="str">
        <f t="shared" si="38"/>
        <v/>
      </c>
      <c r="AE72" s="153" t="str">
        <f t="shared" si="38"/>
        <v/>
      </c>
    </row>
    <row r="73" spans="1:35">
      <c r="A73" s="25"/>
      <c r="B73" s="127"/>
      <c r="C73" s="128">
        <v>2</v>
      </c>
      <c r="D73" s="129">
        <v>0.39583333333333331</v>
      </c>
      <c r="E73" s="211" t="s">
        <v>284</v>
      </c>
      <c r="F73" s="119" t="str">
        <f t="shared" si="41"/>
        <v>実年1部</v>
      </c>
      <c r="G73" s="130" t="str">
        <f t="shared" si="42"/>
        <v>成瀬アストロズ</v>
      </c>
      <c r="H73" s="131"/>
      <c r="I73" s="130" t="s">
        <v>1</v>
      </c>
      <c r="J73" s="191"/>
      <c r="K73" s="128" t="str">
        <f t="shared" si="43"/>
        <v>RED・40's</v>
      </c>
      <c r="L73" s="132"/>
      <c r="M73" s="21"/>
      <c r="N73" s="22" t="str">
        <f t="shared" si="39"/>
        <v>Ja1</v>
      </c>
      <c r="O73" s="22" t="str">
        <f t="shared" si="40"/>
        <v>Ja3</v>
      </c>
      <c r="Q73" s="99"/>
      <c r="R73" s="99"/>
      <c r="S73" s="165"/>
      <c r="T73" s="99"/>
      <c r="U73" s="99"/>
      <c r="V73" s="99"/>
      <c r="W73" s="99"/>
      <c r="Y73" s="153" t="str">
        <f t="shared" si="38"/>
        <v/>
      </c>
      <c r="Z73" s="153" t="str">
        <f t="shared" si="38"/>
        <v/>
      </c>
      <c r="AA73" s="161" t="str">
        <f t="shared" si="38"/>
        <v/>
      </c>
      <c r="AB73" s="153" t="str">
        <f t="shared" si="38"/>
        <v/>
      </c>
      <c r="AC73" s="153" t="str">
        <f t="shared" si="38"/>
        <v/>
      </c>
      <c r="AD73" s="153" t="str">
        <f t="shared" si="38"/>
        <v/>
      </c>
      <c r="AE73" s="153" t="str">
        <f t="shared" si="38"/>
        <v/>
      </c>
    </row>
    <row r="74" spans="1:35">
      <c r="A74" s="25"/>
      <c r="B74" s="127"/>
      <c r="C74" s="128">
        <v>3</v>
      </c>
      <c r="D74" s="129">
        <v>0.45833333333333331</v>
      </c>
      <c r="E74" s="211" t="s">
        <v>791</v>
      </c>
      <c r="F74" s="119" t="str">
        <f t="shared" si="41"/>
        <v>実年2部</v>
      </c>
      <c r="G74" s="130" t="str">
        <f t="shared" si="42"/>
        <v>忠生スターズ</v>
      </c>
      <c r="H74" s="192"/>
      <c r="I74" s="130" t="s">
        <v>1</v>
      </c>
      <c r="J74" s="130"/>
      <c r="K74" s="128" t="str">
        <f t="shared" si="43"/>
        <v>丸山シニア</v>
      </c>
      <c r="L74" s="132"/>
      <c r="M74" s="21"/>
      <c r="N74" s="22" t="str">
        <f t="shared" si="39"/>
        <v>Sa3</v>
      </c>
      <c r="O74" s="22" t="str">
        <f t="shared" si="40"/>
        <v>Sa4</v>
      </c>
      <c r="Q74" s="99"/>
      <c r="R74" s="99"/>
      <c r="S74" s="165"/>
      <c r="T74" s="99"/>
      <c r="U74" s="99"/>
      <c r="V74" s="99"/>
      <c r="W74" s="99"/>
      <c r="Y74" s="153" t="str">
        <f t="shared" si="38"/>
        <v/>
      </c>
      <c r="Z74" s="153" t="str">
        <f t="shared" si="38"/>
        <v/>
      </c>
      <c r="AA74" s="161" t="str">
        <f t="shared" si="38"/>
        <v/>
      </c>
      <c r="AB74" s="153" t="str">
        <f t="shared" si="38"/>
        <v/>
      </c>
      <c r="AC74" s="153" t="str">
        <f t="shared" si="38"/>
        <v/>
      </c>
      <c r="AD74" s="153" t="str">
        <f t="shared" si="38"/>
        <v/>
      </c>
      <c r="AE74" s="153" t="str">
        <f t="shared" si="38"/>
        <v/>
      </c>
    </row>
    <row r="75" spans="1:35">
      <c r="A75" s="25"/>
      <c r="B75" s="127"/>
      <c r="C75" s="128">
        <v>4</v>
      </c>
      <c r="D75" s="129">
        <v>0.52083333333333337</v>
      </c>
      <c r="E75" s="212" t="s">
        <v>792</v>
      </c>
      <c r="F75" s="119" t="str">
        <f t="shared" si="41"/>
        <v>実年2部</v>
      </c>
      <c r="G75" s="130" t="str">
        <f t="shared" si="42"/>
        <v>モンスターズ</v>
      </c>
      <c r="H75" s="192"/>
      <c r="I75" s="130" t="s">
        <v>1</v>
      </c>
      <c r="J75" s="130"/>
      <c r="K75" s="128" t="str">
        <f t="shared" si="43"/>
        <v>なるせキッズ</v>
      </c>
      <c r="L75" s="132"/>
      <c r="M75" s="21"/>
      <c r="N75" s="22" t="str">
        <f t="shared" si="39"/>
        <v>Sb1</v>
      </c>
      <c r="O75" s="22" t="str">
        <f t="shared" si="40"/>
        <v>Sb2</v>
      </c>
      <c r="Q75" s="99"/>
      <c r="R75" s="99"/>
      <c r="S75" s="165"/>
      <c r="T75" s="99"/>
      <c r="U75" s="99"/>
      <c r="V75" s="99"/>
      <c r="W75" s="99"/>
      <c r="Y75" s="153" t="str">
        <f t="shared" si="38"/>
        <v/>
      </c>
      <c r="Z75" s="153" t="str">
        <f t="shared" si="38"/>
        <v/>
      </c>
      <c r="AA75" s="161" t="str">
        <f t="shared" si="38"/>
        <v/>
      </c>
      <c r="AB75" s="153" t="str">
        <f t="shared" si="38"/>
        <v/>
      </c>
      <c r="AC75" s="153" t="str">
        <f t="shared" si="38"/>
        <v/>
      </c>
      <c r="AD75" s="153" t="str">
        <f t="shared" si="38"/>
        <v/>
      </c>
      <c r="AE75" s="153" t="str">
        <f t="shared" si="38"/>
        <v/>
      </c>
    </row>
    <row r="76" spans="1:35">
      <c r="A76" s="25"/>
      <c r="B76" s="134"/>
      <c r="C76" s="128">
        <v>5</v>
      </c>
      <c r="D76" s="129">
        <v>0.58333333333333337</v>
      </c>
      <c r="E76" s="212" t="s">
        <v>793</v>
      </c>
      <c r="F76" s="119" t="str">
        <f t="shared" si="41"/>
        <v>実年2部</v>
      </c>
      <c r="G76" s="130" t="str">
        <f t="shared" si="42"/>
        <v>中原ベガサスS</v>
      </c>
      <c r="H76" s="192"/>
      <c r="I76" s="130" t="s">
        <v>1</v>
      </c>
      <c r="J76" s="130"/>
      <c r="K76" s="128" t="str">
        <f t="shared" si="43"/>
        <v>Y・WAIS</v>
      </c>
      <c r="L76" s="132"/>
      <c r="M76" s="21"/>
      <c r="N76" s="22" t="str">
        <f t="shared" si="39"/>
        <v>Sc1</v>
      </c>
      <c r="O76" s="22" t="str">
        <f t="shared" si="40"/>
        <v>Sc2</v>
      </c>
      <c r="Q76" s="99"/>
      <c r="R76" s="99"/>
      <c r="S76" s="165"/>
      <c r="T76" s="99"/>
      <c r="U76" s="99"/>
      <c r="V76" s="99"/>
      <c r="W76" s="99"/>
      <c r="Y76" s="153" t="str">
        <f t="shared" si="38"/>
        <v/>
      </c>
      <c r="Z76" s="153" t="str">
        <f t="shared" si="38"/>
        <v/>
      </c>
      <c r="AA76" s="161" t="str">
        <f t="shared" si="38"/>
        <v/>
      </c>
      <c r="AB76" s="153" t="str">
        <f t="shared" si="38"/>
        <v/>
      </c>
      <c r="AC76" s="153" t="str">
        <f t="shared" si="38"/>
        <v/>
      </c>
      <c r="AD76" s="153" t="str">
        <f t="shared" si="38"/>
        <v/>
      </c>
      <c r="AE76" s="153" t="str">
        <f t="shared" si="38"/>
        <v/>
      </c>
    </row>
    <row r="77" spans="1:35" s="26" customFormat="1">
      <c r="A77" s="101"/>
      <c r="B77" s="102"/>
      <c r="C77" s="103"/>
      <c r="D77" s="104"/>
      <c r="E77" s="208"/>
      <c r="F77" s="102"/>
      <c r="G77" s="120"/>
      <c r="H77" s="102"/>
      <c r="I77" s="102"/>
      <c r="J77" s="102"/>
      <c r="K77" s="120"/>
      <c r="L77" s="105"/>
      <c r="N77" s="106" t="str">
        <f>IF(E77="","",LEFT(E77,3))</f>
        <v/>
      </c>
      <c r="O77" s="106" t="str">
        <f>IF(E77="","",LEFT(E77,2)&amp;MID(E77,4,1))</f>
        <v/>
      </c>
      <c r="Q77" s="168"/>
      <c r="R77" s="168"/>
      <c r="S77" s="168"/>
      <c r="T77" s="168"/>
      <c r="U77" s="168"/>
      <c r="V77" s="168"/>
      <c r="W77" s="168"/>
      <c r="X77" s="168"/>
      <c r="Y77" s="169" t="str">
        <f t="shared" si="38"/>
        <v/>
      </c>
      <c r="Z77" s="169" t="str">
        <f t="shared" si="38"/>
        <v/>
      </c>
      <c r="AA77" s="170" t="str">
        <f t="shared" si="38"/>
        <v/>
      </c>
      <c r="AB77" s="169" t="str">
        <f t="shared" si="38"/>
        <v/>
      </c>
      <c r="AC77" s="169" t="str">
        <f t="shared" si="38"/>
        <v/>
      </c>
      <c r="AD77" s="169" t="str">
        <f t="shared" si="38"/>
        <v/>
      </c>
      <c r="AE77" s="153" t="str">
        <f t="shared" si="38"/>
        <v/>
      </c>
      <c r="AH77" s="168"/>
      <c r="AI77" s="168"/>
    </row>
    <row r="78" spans="1:35" ht="19.5">
      <c r="A78" s="6" t="s">
        <v>795</v>
      </c>
      <c r="B78" s="77"/>
      <c r="C78" s="78"/>
      <c r="D78" s="78"/>
      <c r="E78" s="209"/>
      <c r="F78" s="78"/>
      <c r="G78" s="121"/>
      <c r="H78" s="78"/>
      <c r="I78" s="78"/>
      <c r="J78" s="78"/>
      <c r="K78" s="121"/>
      <c r="L78" s="79"/>
      <c r="M78" s="21"/>
      <c r="N78" s="22" t="str">
        <f>IF(E78="","",LEFT(E78,3))</f>
        <v/>
      </c>
      <c r="O78" s="22" t="str">
        <f>IF(E78="","",LEFT(E78,2)&amp;MID(E78,4,1))</f>
        <v/>
      </c>
      <c r="Y78" s="153" t="str">
        <f t="shared" si="38"/>
        <v/>
      </c>
      <c r="Z78" s="153" t="str">
        <f t="shared" si="38"/>
        <v/>
      </c>
      <c r="AA78" s="161" t="str">
        <f t="shared" si="38"/>
        <v/>
      </c>
      <c r="AB78" s="153" t="str">
        <f t="shared" si="38"/>
        <v/>
      </c>
      <c r="AC78" s="153" t="str">
        <f t="shared" si="38"/>
        <v/>
      </c>
      <c r="AD78" s="153" t="str">
        <f t="shared" si="38"/>
        <v/>
      </c>
      <c r="AE78" s="153" t="str">
        <f t="shared" si="38"/>
        <v/>
      </c>
    </row>
    <row r="79" spans="1:35">
      <c r="A79" s="25"/>
      <c r="B79" s="357" t="s">
        <v>7</v>
      </c>
      <c r="C79" s="358"/>
      <c r="D79" s="80" t="s">
        <v>6</v>
      </c>
      <c r="E79" s="210" t="s">
        <v>5</v>
      </c>
      <c r="F79" s="107" t="s">
        <v>4</v>
      </c>
      <c r="G79" s="107" t="s">
        <v>3</v>
      </c>
      <c r="H79" s="108"/>
      <c r="I79" s="109" t="s">
        <v>1</v>
      </c>
      <c r="J79" s="107"/>
      <c r="K79" s="107" t="s">
        <v>2</v>
      </c>
      <c r="L79" s="107"/>
      <c r="M79" s="21"/>
      <c r="N79" s="22" t="str">
        <f t="shared" ref="N79:N142" si="44">IF(E79="","",LEFT(E79,3))</f>
        <v>Gno</v>
      </c>
      <c r="O79" s="22" t="str">
        <f t="shared" ref="O79:O142" si="45">IF(E79="","",LEFT(E79,2)&amp;MID(E79,4,1))</f>
        <v>Gn</v>
      </c>
      <c r="R79" s="123"/>
      <c r="Y79" s="153" t="str">
        <f t="shared" si="38"/>
        <v/>
      </c>
      <c r="Z79" s="153" t="str">
        <f t="shared" si="38"/>
        <v/>
      </c>
      <c r="AA79" s="161" t="str">
        <f t="shared" si="38"/>
        <v/>
      </c>
      <c r="AB79" s="153" t="str">
        <f t="shared" si="38"/>
        <v/>
      </c>
      <c r="AC79" s="153" t="str">
        <f t="shared" si="38"/>
        <v/>
      </c>
      <c r="AD79" s="153" t="str">
        <f t="shared" si="38"/>
        <v/>
      </c>
      <c r="AE79" s="153" t="str">
        <f t="shared" si="38"/>
        <v/>
      </c>
    </row>
    <row r="80" spans="1:35" ht="16.5">
      <c r="A80" s="25"/>
      <c r="B80" s="355" t="s">
        <v>168</v>
      </c>
      <c r="C80" s="356"/>
      <c r="D80" s="356"/>
      <c r="E80" s="356"/>
      <c r="F80" s="356"/>
      <c r="G80" s="124"/>
      <c r="H80" s="125"/>
      <c r="I80" s="125"/>
      <c r="J80" s="125"/>
      <c r="K80" s="124"/>
      <c r="L80" s="126"/>
      <c r="M80" s="21"/>
      <c r="N80" s="22" t="str">
        <f t="shared" si="44"/>
        <v/>
      </c>
      <c r="O80" s="22" t="str">
        <f t="shared" si="45"/>
        <v/>
      </c>
      <c r="Q80" s="166"/>
      <c r="R80" s="123"/>
      <c r="Y80" s="153" t="str">
        <f t="shared" si="38"/>
        <v/>
      </c>
      <c r="Z80" s="153" t="str">
        <f t="shared" si="38"/>
        <v/>
      </c>
      <c r="AA80" s="161" t="str">
        <f t="shared" si="38"/>
        <v/>
      </c>
      <c r="AB80" s="153" t="str">
        <f t="shared" si="38"/>
        <v/>
      </c>
      <c r="AC80" s="153" t="str">
        <f t="shared" si="38"/>
        <v/>
      </c>
      <c r="AD80" s="153" t="str">
        <f t="shared" si="38"/>
        <v/>
      </c>
      <c r="AE80" s="153" t="str">
        <f t="shared" si="38"/>
        <v/>
      </c>
    </row>
    <row r="81" spans="1:35">
      <c r="A81" s="25"/>
      <c r="B81" s="127"/>
      <c r="C81" s="128">
        <v>1</v>
      </c>
      <c r="D81" s="129">
        <v>0.33333333333333331</v>
      </c>
      <c r="E81" s="211" t="s">
        <v>796</v>
      </c>
      <c r="F81" s="119" t="str">
        <f t="shared" ref="F81:F85" si="46">IF(E81="","",VLOOKUP(N81,TEAM_MST,3,FALSE))</f>
        <v>実年2部</v>
      </c>
      <c r="G81" s="130" t="str">
        <f t="shared" ref="G81:G85" si="47">IF(E81="","",VLOOKUP(N81,TEAM_MST,2,FALSE))</f>
        <v>モンスターズ</v>
      </c>
      <c r="H81" s="192"/>
      <c r="I81" s="130" t="s">
        <v>1</v>
      </c>
      <c r="J81" s="130"/>
      <c r="K81" s="128" t="str">
        <f t="shared" ref="K81:K85" si="48">IF(E81="","",VLOOKUP(O81,TEAM_MST,2,FALSE))</f>
        <v>七国山SC</v>
      </c>
      <c r="L81" s="132"/>
      <c r="M81" s="21"/>
      <c r="N81" s="22" t="str">
        <f t="shared" si="44"/>
        <v>Sb1</v>
      </c>
      <c r="O81" s="22" t="str">
        <f t="shared" si="45"/>
        <v>Sb3</v>
      </c>
      <c r="Q81" s="99"/>
      <c r="R81" s="99"/>
      <c r="S81" s="165"/>
      <c r="T81" s="99"/>
      <c r="U81" s="99"/>
      <c r="V81" s="99"/>
      <c r="W81" s="99"/>
      <c r="Y81" s="153" t="str">
        <f t="shared" si="38"/>
        <v/>
      </c>
      <c r="Z81" s="153" t="str">
        <f t="shared" si="38"/>
        <v/>
      </c>
      <c r="AA81" s="161" t="str">
        <f t="shared" si="38"/>
        <v/>
      </c>
      <c r="AB81" s="153" t="str">
        <f t="shared" si="38"/>
        <v/>
      </c>
      <c r="AC81" s="153" t="str">
        <f t="shared" si="38"/>
        <v/>
      </c>
      <c r="AD81" s="153" t="str">
        <f t="shared" si="38"/>
        <v/>
      </c>
      <c r="AE81" s="153" t="str">
        <f t="shared" si="38"/>
        <v/>
      </c>
    </row>
    <row r="82" spans="1:35">
      <c r="A82" s="25"/>
      <c r="B82" s="127"/>
      <c r="C82" s="128">
        <v>2</v>
      </c>
      <c r="D82" s="129">
        <v>0.39583333333333331</v>
      </c>
      <c r="E82" s="211" t="s">
        <v>797</v>
      </c>
      <c r="F82" s="119" t="str">
        <f t="shared" si="46"/>
        <v>実年2部</v>
      </c>
      <c r="G82" s="130" t="str">
        <f t="shared" si="47"/>
        <v>中原ベガサスS</v>
      </c>
      <c r="H82" s="131"/>
      <c r="I82" s="130" t="s">
        <v>1</v>
      </c>
      <c r="J82" s="191"/>
      <c r="K82" s="128" t="str">
        <f t="shared" si="48"/>
        <v>南つくし野シルバースターズ</v>
      </c>
      <c r="L82" s="132"/>
      <c r="M82" s="21"/>
      <c r="N82" s="22" t="str">
        <f t="shared" si="44"/>
        <v>Sc1</v>
      </c>
      <c r="O82" s="22" t="str">
        <f t="shared" si="45"/>
        <v>Sc3</v>
      </c>
      <c r="Q82" s="99"/>
      <c r="R82" s="99"/>
      <c r="S82" s="165"/>
      <c r="T82" s="99"/>
      <c r="U82" s="99"/>
      <c r="V82" s="99"/>
      <c r="W82" s="99"/>
      <c r="Y82" s="153" t="str">
        <f t="shared" si="38"/>
        <v/>
      </c>
      <c r="Z82" s="153" t="str">
        <f t="shared" si="38"/>
        <v/>
      </c>
      <c r="AA82" s="161" t="str">
        <f t="shared" si="38"/>
        <v/>
      </c>
      <c r="AB82" s="153" t="str">
        <f t="shared" si="38"/>
        <v/>
      </c>
      <c r="AC82" s="153" t="str">
        <f t="shared" si="38"/>
        <v/>
      </c>
      <c r="AD82" s="153" t="str">
        <f t="shared" si="38"/>
        <v/>
      </c>
      <c r="AE82" s="153" t="str">
        <f t="shared" si="38"/>
        <v/>
      </c>
    </row>
    <row r="83" spans="1:35">
      <c r="A83" s="25"/>
      <c r="B83" s="127"/>
      <c r="C83" s="128">
        <v>3</v>
      </c>
      <c r="D83" s="129">
        <v>0.45833333333333331</v>
      </c>
      <c r="E83" s="211" t="s">
        <v>798</v>
      </c>
      <c r="F83" s="119" t="str">
        <f t="shared" si="46"/>
        <v>実年2部</v>
      </c>
      <c r="G83" s="130" t="str">
        <f t="shared" si="47"/>
        <v>フレンズF</v>
      </c>
      <c r="H83" s="192"/>
      <c r="I83" s="130" t="s">
        <v>1</v>
      </c>
      <c r="J83" s="130"/>
      <c r="K83" s="128" t="str">
        <f t="shared" si="48"/>
        <v>忠生スターズ</v>
      </c>
      <c r="L83" s="132"/>
      <c r="M83" s="21"/>
      <c r="N83" s="22" t="str">
        <f t="shared" si="44"/>
        <v>Sa1</v>
      </c>
      <c r="O83" s="22" t="str">
        <f t="shared" si="45"/>
        <v>Sa3</v>
      </c>
      <c r="Q83" s="99"/>
      <c r="R83" s="99"/>
      <c r="S83" s="165"/>
      <c r="T83" s="99"/>
      <c r="U83" s="99"/>
      <c r="V83" s="99"/>
      <c r="W83" s="99"/>
      <c r="Y83" s="153" t="str">
        <f t="shared" si="38"/>
        <v/>
      </c>
      <c r="Z83" s="153" t="str">
        <f t="shared" si="38"/>
        <v/>
      </c>
      <c r="AA83" s="161" t="str">
        <f t="shared" si="38"/>
        <v/>
      </c>
      <c r="AB83" s="153" t="str">
        <f t="shared" si="38"/>
        <v/>
      </c>
      <c r="AC83" s="153" t="str">
        <f t="shared" si="38"/>
        <v/>
      </c>
      <c r="AD83" s="153" t="str">
        <f t="shared" si="38"/>
        <v/>
      </c>
      <c r="AE83" s="153" t="str">
        <f t="shared" si="38"/>
        <v/>
      </c>
    </row>
    <row r="84" spans="1:35">
      <c r="A84" s="25"/>
      <c r="B84" s="127"/>
      <c r="C84" s="128">
        <v>4</v>
      </c>
      <c r="D84" s="129">
        <v>0.52083333333333337</v>
      </c>
      <c r="E84" s="212" t="s">
        <v>777</v>
      </c>
      <c r="F84" s="119" t="str">
        <f t="shared" si="46"/>
        <v>予備</v>
      </c>
      <c r="G84" s="130" t="str">
        <f t="shared" si="47"/>
        <v>予備</v>
      </c>
      <c r="H84" s="192"/>
      <c r="I84" s="130" t="s">
        <v>1</v>
      </c>
      <c r="J84" s="130"/>
      <c r="K84" s="128" t="str">
        <f t="shared" si="48"/>
        <v>予備</v>
      </c>
      <c r="L84" s="132"/>
      <c r="M84" s="21"/>
      <c r="N84" s="22" t="str">
        <f t="shared" si="44"/>
        <v>予備</v>
      </c>
      <c r="O84" s="22" t="str">
        <f t="shared" si="45"/>
        <v>予備</v>
      </c>
      <c r="Q84" s="99"/>
      <c r="R84" s="99"/>
      <c r="S84" s="165"/>
      <c r="T84" s="99"/>
      <c r="U84" s="99"/>
      <c r="V84" s="99"/>
      <c r="W84" s="99"/>
      <c r="Y84" s="153" t="str">
        <f t="shared" si="38"/>
        <v/>
      </c>
      <c r="Z84" s="153" t="str">
        <f t="shared" si="38"/>
        <v/>
      </c>
      <c r="AA84" s="161" t="str">
        <f t="shared" si="38"/>
        <v/>
      </c>
      <c r="AB84" s="153" t="str">
        <f t="shared" si="38"/>
        <v/>
      </c>
      <c r="AC84" s="153" t="str">
        <f t="shared" si="38"/>
        <v/>
      </c>
      <c r="AD84" s="153" t="str">
        <f t="shared" si="38"/>
        <v/>
      </c>
      <c r="AE84" s="153" t="str">
        <f t="shared" si="38"/>
        <v/>
      </c>
    </row>
    <row r="85" spans="1:35">
      <c r="A85" s="25"/>
      <c r="B85" s="127"/>
      <c r="C85" s="128">
        <v>5</v>
      </c>
      <c r="D85" s="129">
        <v>0.58333333333333337</v>
      </c>
      <c r="E85" s="212" t="s">
        <v>777</v>
      </c>
      <c r="F85" s="119" t="str">
        <f t="shared" si="46"/>
        <v>予備</v>
      </c>
      <c r="G85" s="130" t="str">
        <f t="shared" si="47"/>
        <v>予備</v>
      </c>
      <c r="H85" s="192"/>
      <c r="I85" s="130" t="s">
        <v>1</v>
      </c>
      <c r="J85" s="130"/>
      <c r="K85" s="128" t="str">
        <f t="shared" si="48"/>
        <v>予備</v>
      </c>
      <c r="L85" s="132"/>
      <c r="M85" s="21"/>
      <c r="N85" s="22" t="str">
        <f t="shared" si="44"/>
        <v>予備</v>
      </c>
      <c r="O85" s="22" t="str">
        <f t="shared" si="45"/>
        <v>予備</v>
      </c>
      <c r="Q85" s="99"/>
      <c r="R85" s="99"/>
      <c r="S85" s="165"/>
      <c r="T85" s="99"/>
      <c r="U85" s="99"/>
      <c r="V85" s="99"/>
      <c r="W85" s="99"/>
      <c r="Y85" s="153" t="str">
        <f t="shared" si="38"/>
        <v/>
      </c>
      <c r="Z85" s="153" t="str">
        <f t="shared" si="38"/>
        <v/>
      </c>
      <c r="AA85" s="161" t="str">
        <f t="shared" si="38"/>
        <v/>
      </c>
      <c r="AB85" s="153" t="str">
        <f t="shared" si="38"/>
        <v/>
      </c>
      <c r="AC85" s="153" t="str">
        <f t="shared" si="38"/>
        <v/>
      </c>
      <c r="AD85" s="153" t="str">
        <f t="shared" si="38"/>
        <v/>
      </c>
      <c r="AE85" s="153" t="str">
        <f t="shared" si="38"/>
        <v/>
      </c>
    </row>
    <row r="86" spans="1:35" ht="16.5">
      <c r="A86" s="25"/>
      <c r="B86" s="355" t="s">
        <v>802</v>
      </c>
      <c r="C86" s="356"/>
      <c r="D86" s="356"/>
      <c r="E86" s="356"/>
      <c r="F86" s="356"/>
      <c r="G86" s="124"/>
      <c r="H86" s="125"/>
      <c r="I86" s="125"/>
      <c r="J86" s="125"/>
      <c r="K86" s="124"/>
      <c r="L86" s="126"/>
      <c r="M86" s="21"/>
      <c r="N86" s="22" t="str">
        <f t="shared" si="44"/>
        <v/>
      </c>
      <c r="O86" s="22" t="str">
        <f t="shared" si="45"/>
        <v/>
      </c>
      <c r="Q86" s="166"/>
      <c r="R86" s="123"/>
      <c r="Y86" s="153" t="str">
        <f t="shared" si="38"/>
        <v/>
      </c>
      <c r="Z86" s="153" t="str">
        <f t="shared" si="38"/>
        <v/>
      </c>
      <c r="AA86" s="161" t="str">
        <f t="shared" si="38"/>
        <v/>
      </c>
      <c r="AB86" s="153" t="str">
        <f t="shared" si="38"/>
        <v/>
      </c>
      <c r="AC86" s="153" t="str">
        <f t="shared" si="38"/>
        <v/>
      </c>
      <c r="AD86" s="153" t="str">
        <f t="shared" si="38"/>
        <v/>
      </c>
      <c r="AE86" s="153" t="str">
        <f t="shared" si="38"/>
        <v/>
      </c>
    </row>
    <row r="87" spans="1:35">
      <c r="A87" s="25"/>
      <c r="B87" s="127"/>
      <c r="C87" s="128">
        <v>1</v>
      </c>
      <c r="D87" s="129">
        <v>0.33333333333333331</v>
      </c>
      <c r="E87" s="211" t="s">
        <v>799</v>
      </c>
      <c r="F87" s="119" t="str">
        <f t="shared" ref="F87:F91" si="49">IF(E87="","",VLOOKUP(N87,TEAM_MST,3,FALSE))</f>
        <v>実年1部</v>
      </c>
      <c r="G87" s="130" t="str">
        <f t="shared" ref="G87:G91" si="50">IF(E87="","",VLOOKUP(N87,TEAM_MST,2,FALSE))</f>
        <v>山崎ドリンカーズMJ</v>
      </c>
      <c r="H87" s="192"/>
      <c r="I87" s="130" t="s">
        <v>1</v>
      </c>
      <c r="J87" s="130"/>
      <c r="K87" s="128" t="str">
        <f t="shared" ref="K87:K91" si="51">IF(E87="","",VLOOKUP(O87,TEAM_MST,2,FALSE))</f>
        <v>RED・40's</v>
      </c>
      <c r="L87" s="132"/>
      <c r="M87" s="21"/>
      <c r="N87" s="22" t="str">
        <f t="shared" si="44"/>
        <v>Ja2</v>
      </c>
      <c r="O87" s="22" t="str">
        <f t="shared" si="45"/>
        <v>Ja3</v>
      </c>
      <c r="Q87" s="99"/>
      <c r="R87" s="99"/>
      <c r="S87" s="165"/>
      <c r="T87" s="99"/>
      <c r="U87" s="99"/>
      <c r="V87" s="99"/>
      <c r="W87" s="99"/>
      <c r="Y87" s="153" t="str">
        <f t="shared" si="38"/>
        <v/>
      </c>
      <c r="Z87" s="153" t="str">
        <f t="shared" si="38"/>
        <v/>
      </c>
      <c r="AA87" s="161" t="str">
        <f t="shared" si="38"/>
        <v/>
      </c>
      <c r="AB87" s="153" t="str">
        <f t="shared" si="38"/>
        <v/>
      </c>
      <c r="AC87" s="153" t="str">
        <f t="shared" si="38"/>
        <v/>
      </c>
      <c r="AD87" s="153" t="str">
        <f t="shared" si="38"/>
        <v/>
      </c>
      <c r="AE87" s="153" t="str">
        <f t="shared" si="38"/>
        <v/>
      </c>
    </row>
    <row r="88" spans="1:35">
      <c r="A88" s="25"/>
      <c r="B88" s="127"/>
      <c r="C88" s="128">
        <v>2</v>
      </c>
      <c r="D88" s="129">
        <v>0.39583333333333331</v>
      </c>
      <c r="E88" s="211" t="s">
        <v>800</v>
      </c>
      <c r="F88" s="119" t="str">
        <f t="shared" si="49"/>
        <v>実年1部</v>
      </c>
      <c r="G88" s="130" t="str">
        <f t="shared" si="50"/>
        <v>町田メイツJ</v>
      </c>
      <c r="H88" s="131"/>
      <c r="I88" s="130" t="s">
        <v>1</v>
      </c>
      <c r="J88" s="191"/>
      <c r="K88" s="128" t="str">
        <f t="shared" si="51"/>
        <v>山崎HEARTZ</v>
      </c>
      <c r="L88" s="132"/>
      <c r="M88" s="21"/>
      <c r="N88" s="22" t="str">
        <f t="shared" si="44"/>
        <v>Jb2</v>
      </c>
      <c r="O88" s="22" t="str">
        <f t="shared" si="45"/>
        <v>Jb3</v>
      </c>
      <c r="Q88" s="99"/>
      <c r="R88" s="99"/>
      <c r="S88" s="165"/>
      <c r="T88" s="99"/>
      <c r="U88" s="99"/>
      <c r="V88" s="99"/>
      <c r="W88" s="99"/>
      <c r="Y88" s="153" t="str">
        <f t="shared" si="38"/>
        <v/>
      </c>
      <c r="Z88" s="153" t="str">
        <f t="shared" si="38"/>
        <v/>
      </c>
      <c r="AA88" s="161" t="str">
        <f t="shared" si="38"/>
        <v/>
      </c>
      <c r="AB88" s="153" t="str">
        <f t="shared" si="38"/>
        <v/>
      </c>
      <c r="AC88" s="153" t="str">
        <f t="shared" si="38"/>
        <v/>
      </c>
      <c r="AD88" s="153" t="str">
        <f t="shared" si="38"/>
        <v/>
      </c>
      <c r="AE88" s="153" t="str">
        <f t="shared" si="38"/>
        <v/>
      </c>
    </row>
    <row r="89" spans="1:35">
      <c r="A89" s="25"/>
      <c r="B89" s="127"/>
      <c r="C89" s="128">
        <v>3</v>
      </c>
      <c r="D89" s="129">
        <v>0.45833333333333331</v>
      </c>
      <c r="E89" s="211" t="s">
        <v>801</v>
      </c>
      <c r="F89" s="119" t="str">
        <f t="shared" si="49"/>
        <v>実年2部</v>
      </c>
      <c r="G89" s="130" t="str">
        <f t="shared" si="50"/>
        <v>南三小J</v>
      </c>
      <c r="H89" s="131"/>
      <c r="I89" s="130" t="s">
        <v>1</v>
      </c>
      <c r="J89" s="191"/>
      <c r="K89" s="128" t="str">
        <f t="shared" si="51"/>
        <v>丸山シニア</v>
      </c>
      <c r="L89" s="132"/>
      <c r="M89" s="21"/>
      <c r="N89" s="22" t="str">
        <f t="shared" si="44"/>
        <v>Sa2</v>
      </c>
      <c r="O89" s="22" t="str">
        <f t="shared" si="45"/>
        <v>Sa4</v>
      </c>
      <c r="Q89" s="99"/>
      <c r="R89" s="99"/>
      <c r="S89" s="165"/>
      <c r="T89" s="99"/>
      <c r="U89" s="99"/>
      <c r="V89" s="99"/>
      <c r="W89" s="99"/>
      <c r="Y89" s="153" t="str">
        <f t="shared" si="38"/>
        <v/>
      </c>
      <c r="Z89" s="153" t="str">
        <f t="shared" si="38"/>
        <v/>
      </c>
      <c r="AA89" s="161" t="str">
        <f t="shared" si="38"/>
        <v/>
      </c>
      <c r="AB89" s="153" t="str">
        <f t="shared" si="38"/>
        <v/>
      </c>
      <c r="AC89" s="153" t="str">
        <f t="shared" si="38"/>
        <v/>
      </c>
      <c r="AD89" s="153" t="str">
        <f t="shared" si="38"/>
        <v/>
      </c>
      <c r="AE89" s="153" t="str">
        <f t="shared" si="38"/>
        <v/>
      </c>
    </row>
    <row r="90" spans="1:35">
      <c r="A90" s="25"/>
      <c r="B90" s="127"/>
      <c r="C90" s="128">
        <v>4</v>
      </c>
      <c r="D90" s="129">
        <v>0.52083333333333337</v>
      </c>
      <c r="E90" s="211" t="s">
        <v>777</v>
      </c>
      <c r="F90" s="119" t="str">
        <f t="shared" si="49"/>
        <v>予備</v>
      </c>
      <c r="G90" s="130" t="str">
        <f t="shared" si="50"/>
        <v>予備</v>
      </c>
      <c r="H90" s="192"/>
      <c r="I90" s="130" t="s">
        <v>1</v>
      </c>
      <c r="J90" s="130"/>
      <c r="K90" s="128" t="str">
        <f t="shared" si="51"/>
        <v>予備</v>
      </c>
      <c r="L90" s="132"/>
      <c r="M90" s="21"/>
      <c r="N90" s="22" t="str">
        <f t="shared" si="44"/>
        <v>予備</v>
      </c>
      <c r="O90" s="22" t="str">
        <f t="shared" si="45"/>
        <v>予備</v>
      </c>
      <c r="Q90" s="99"/>
      <c r="R90" s="99"/>
      <c r="S90" s="165"/>
      <c r="T90" s="99"/>
      <c r="U90" s="99"/>
      <c r="V90" s="99"/>
      <c r="W90" s="99"/>
      <c r="Y90" s="153" t="str">
        <f t="shared" si="38"/>
        <v/>
      </c>
      <c r="Z90" s="153" t="str">
        <f t="shared" si="38"/>
        <v/>
      </c>
      <c r="AA90" s="161" t="str">
        <f t="shared" si="38"/>
        <v/>
      </c>
      <c r="AB90" s="153" t="str">
        <f t="shared" si="38"/>
        <v/>
      </c>
      <c r="AC90" s="153" t="str">
        <f t="shared" si="38"/>
        <v/>
      </c>
      <c r="AD90" s="153" t="str">
        <f t="shared" si="38"/>
        <v/>
      </c>
      <c r="AE90" s="153" t="str">
        <f t="shared" si="38"/>
        <v/>
      </c>
    </row>
    <row r="91" spans="1:35">
      <c r="A91" s="25"/>
      <c r="B91" s="135"/>
      <c r="C91" s="128">
        <v>5</v>
      </c>
      <c r="D91" s="129">
        <v>0.58333333333333337</v>
      </c>
      <c r="E91" s="211" t="s">
        <v>777</v>
      </c>
      <c r="F91" s="119" t="str">
        <f t="shared" si="49"/>
        <v>予備</v>
      </c>
      <c r="G91" s="130" t="str">
        <f t="shared" si="50"/>
        <v>予備</v>
      </c>
      <c r="H91" s="131"/>
      <c r="I91" s="130" t="s">
        <v>1</v>
      </c>
      <c r="J91" s="191"/>
      <c r="K91" s="128" t="str">
        <f t="shared" si="51"/>
        <v>予備</v>
      </c>
      <c r="L91" s="132"/>
      <c r="M91" s="21"/>
      <c r="N91" s="22" t="str">
        <f t="shared" si="44"/>
        <v>予備</v>
      </c>
      <c r="O91" s="22" t="str">
        <f t="shared" si="45"/>
        <v>予備</v>
      </c>
      <c r="Q91" s="99"/>
      <c r="R91" s="99"/>
      <c r="S91" s="165"/>
      <c r="T91" s="99"/>
      <c r="U91" s="99"/>
      <c r="V91" s="99"/>
      <c r="W91" s="99"/>
      <c r="Y91" s="153" t="str">
        <f t="shared" si="38"/>
        <v/>
      </c>
      <c r="Z91" s="153" t="str">
        <f t="shared" si="38"/>
        <v/>
      </c>
      <c r="AA91" s="161" t="str">
        <f t="shared" si="38"/>
        <v/>
      </c>
      <c r="AB91" s="153" t="str">
        <f t="shared" si="38"/>
        <v/>
      </c>
      <c r="AC91" s="153" t="str">
        <f t="shared" si="38"/>
        <v/>
      </c>
      <c r="AD91" s="153" t="str">
        <f t="shared" si="38"/>
        <v/>
      </c>
      <c r="AE91" s="153" t="str">
        <f t="shared" si="38"/>
        <v/>
      </c>
    </row>
    <row r="92" spans="1:35" s="26" customFormat="1">
      <c r="A92" s="101"/>
      <c r="B92" s="102"/>
      <c r="C92" s="103"/>
      <c r="D92" s="104"/>
      <c r="E92" s="208"/>
      <c r="F92" s="102"/>
      <c r="G92" s="120"/>
      <c r="H92" s="102"/>
      <c r="I92" s="102"/>
      <c r="J92" s="102"/>
      <c r="K92" s="120"/>
      <c r="L92" s="105"/>
      <c r="N92" s="106" t="str">
        <f t="shared" si="44"/>
        <v/>
      </c>
      <c r="O92" s="106" t="str">
        <f t="shared" si="45"/>
        <v/>
      </c>
      <c r="Q92" s="168"/>
      <c r="R92" s="168"/>
      <c r="S92" s="168"/>
      <c r="T92" s="168"/>
      <c r="U92" s="168"/>
      <c r="V92" s="168"/>
      <c r="W92" s="168"/>
      <c r="X92" s="168"/>
      <c r="Y92" s="169" t="str">
        <f t="shared" si="38"/>
        <v/>
      </c>
      <c r="Z92" s="169" t="str">
        <f t="shared" si="38"/>
        <v/>
      </c>
      <c r="AA92" s="170" t="str">
        <f t="shared" si="38"/>
        <v/>
      </c>
      <c r="AB92" s="169" t="str">
        <f t="shared" si="38"/>
        <v/>
      </c>
      <c r="AC92" s="169" t="str">
        <f t="shared" si="38"/>
        <v/>
      </c>
      <c r="AD92" s="169" t="str">
        <f t="shared" si="38"/>
        <v/>
      </c>
      <c r="AE92" s="153" t="str">
        <f t="shared" si="38"/>
        <v/>
      </c>
      <c r="AH92" s="168"/>
      <c r="AI92" s="168"/>
    </row>
    <row r="93" spans="1:35" ht="19.5">
      <c r="A93" s="6" t="s">
        <v>803</v>
      </c>
      <c r="B93" s="77"/>
      <c r="C93" s="78"/>
      <c r="D93" s="78"/>
      <c r="E93" s="209"/>
      <c r="F93" s="78"/>
      <c r="G93" s="121"/>
      <c r="H93" s="78"/>
      <c r="I93" s="78"/>
      <c r="J93" s="78"/>
      <c r="K93" s="121"/>
      <c r="L93" s="79"/>
      <c r="M93" s="21"/>
      <c r="N93" s="22" t="str">
        <f t="shared" si="44"/>
        <v/>
      </c>
      <c r="O93" s="22" t="str">
        <f t="shared" si="45"/>
        <v/>
      </c>
      <c r="Y93" s="153" t="str">
        <f t="shared" si="38"/>
        <v/>
      </c>
      <c r="Z93" s="153" t="str">
        <f t="shared" si="38"/>
        <v/>
      </c>
      <c r="AA93" s="161" t="str">
        <f t="shared" si="38"/>
        <v/>
      </c>
      <c r="AB93" s="153" t="str">
        <f t="shared" si="38"/>
        <v/>
      </c>
      <c r="AC93" s="153" t="str">
        <f t="shared" si="38"/>
        <v/>
      </c>
      <c r="AD93" s="153" t="str">
        <f t="shared" si="38"/>
        <v/>
      </c>
      <c r="AE93" s="153" t="str">
        <f t="shared" si="38"/>
        <v/>
      </c>
    </row>
    <row r="94" spans="1:35">
      <c r="A94" s="25"/>
      <c r="B94" s="357" t="s">
        <v>7</v>
      </c>
      <c r="C94" s="358"/>
      <c r="D94" s="80" t="s">
        <v>6</v>
      </c>
      <c r="E94" s="210" t="s">
        <v>5</v>
      </c>
      <c r="F94" s="107" t="s">
        <v>4</v>
      </c>
      <c r="G94" s="107" t="s">
        <v>3</v>
      </c>
      <c r="H94" s="108"/>
      <c r="I94" s="109" t="s">
        <v>1</v>
      </c>
      <c r="J94" s="107"/>
      <c r="K94" s="107" t="s">
        <v>2</v>
      </c>
      <c r="L94" s="107"/>
      <c r="M94" s="21"/>
      <c r="N94" s="22" t="str">
        <f t="shared" si="44"/>
        <v>Gno</v>
      </c>
      <c r="O94" s="22" t="str">
        <f t="shared" si="45"/>
        <v>Gn</v>
      </c>
      <c r="R94" s="123"/>
      <c r="Y94" s="153" t="str">
        <f t="shared" si="38"/>
        <v/>
      </c>
      <c r="Z94" s="153" t="str">
        <f t="shared" si="38"/>
        <v/>
      </c>
      <c r="AA94" s="161" t="str">
        <f t="shared" si="38"/>
        <v/>
      </c>
      <c r="AB94" s="153" t="str">
        <f t="shared" si="38"/>
        <v/>
      </c>
      <c r="AC94" s="153" t="str">
        <f t="shared" si="38"/>
        <v/>
      </c>
      <c r="AD94" s="153" t="str">
        <f t="shared" si="38"/>
        <v/>
      </c>
      <c r="AE94" s="153" t="str">
        <f t="shared" si="38"/>
        <v/>
      </c>
    </row>
    <row r="95" spans="1:35" ht="16.5">
      <c r="A95" s="25"/>
      <c r="B95" s="355" t="s">
        <v>168</v>
      </c>
      <c r="C95" s="356"/>
      <c r="D95" s="356"/>
      <c r="E95" s="356"/>
      <c r="F95" s="356"/>
      <c r="G95" s="124"/>
      <c r="H95" s="125"/>
      <c r="I95" s="125"/>
      <c r="J95" s="125"/>
      <c r="K95" s="124"/>
      <c r="L95" s="126"/>
      <c r="M95" s="21"/>
      <c r="N95" s="22" t="str">
        <f t="shared" si="44"/>
        <v/>
      </c>
      <c r="O95" s="22" t="str">
        <f t="shared" si="45"/>
        <v/>
      </c>
      <c r="Q95" s="166"/>
      <c r="R95" s="123"/>
      <c r="Y95" s="153" t="str">
        <f t="shared" si="38"/>
        <v/>
      </c>
      <c r="Z95" s="153" t="str">
        <f t="shared" si="38"/>
        <v/>
      </c>
      <c r="AA95" s="161" t="str">
        <f t="shared" si="38"/>
        <v/>
      </c>
      <c r="AB95" s="153" t="str">
        <f t="shared" si="38"/>
        <v/>
      </c>
      <c r="AC95" s="153" t="str">
        <f t="shared" si="38"/>
        <v/>
      </c>
      <c r="AD95" s="153" t="str">
        <f t="shared" si="38"/>
        <v/>
      </c>
      <c r="AE95" s="153" t="str">
        <f t="shared" si="38"/>
        <v/>
      </c>
    </row>
    <row r="96" spans="1:35">
      <c r="A96" s="25"/>
      <c r="B96" s="127"/>
      <c r="C96" s="128">
        <v>1</v>
      </c>
      <c r="D96" s="129">
        <v>0.33333333333333331</v>
      </c>
      <c r="E96" s="211" t="s">
        <v>809</v>
      </c>
      <c r="F96" s="119" t="str">
        <f t="shared" ref="F96:F100" si="52">IF(E96="","",VLOOKUP(N96,TEAM_MST,3,FALSE))</f>
        <v>男子1部</v>
      </c>
      <c r="G96" s="130" t="str">
        <f t="shared" ref="G96:G100" si="53">IF(E96="","",VLOOKUP(N96,TEAM_MST,2,FALSE))</f>
        <v>協栄</v>
      </c>
      <c r="H96" s="192"/>
      <c r="I96" s="130" t="s">
        <v>1</v>
      </c>
      <c r="J96" s="130"/>
      <c r="K96" s="128" t="str">
        <f t="shared" ref="K96:K100" si="54">IF(E96="","",VLOOKUP(O96,TEAM_MST,2,FALSE))</f>
        <v>フレンズ</v>
      </c>
      <c r="L96" s="132"/>
      <c r="M96" s="21"/>
      <c r="N96" s="22" t="str">
        <f t="shared" si="44"/>
        <v>Ac1</v>
      </c>
      <c r="O96" s="22" t="str">
        <f t="shared" si="45"/>
        <v>Ac4</v>
      </c>
      <c r="Q96" s="99"/>
      <c r="R96" s="99"/>
      <c r="S96" s="165"/>
      <c r="T96" s="99"/>
      <c r="U96" s="99"/>
      <c r="V96" s="99"/>
      <c r="W96" s="99"/>
      <c r="Y96" s="153" t="str">
        <f t="shared" si="38"/>
        <v/>
      </c>
      <c r="Z96" s="153" t="str">
        <f t="shared" si="38"/>
        <v/>
      </c>
      <c r="AA96" s="161" t="str">
        <f t="shared" si="38"/>
        <v/>
      </c>
      <c r="AB96" s="153" t="str">
        <f t="shared" si="38"/>
        <v/>
      </c>
      <c r="AC96" s="153" t="str">
        <f t="shared" si="38"/>
        <v/>
      </c>
      <c r="AD96" s="153" t="str">
        <f t="shared" si="38"/>
        <v/>
      </c>
      <c r="AE96" s="153" t="str">
        <f t="shared" si="38"/>
        <v/>
      </c>
    </row>
    <row r="97" spans="1:35">
      <c r="A97" s="25"/>
      <c r="B97" s="127"/>
      <c r="C97" s="128">
        <v>2</v>
      </c>
      <c r="D97" s="129">
        <v>0.39583333333333331</v>
      </c>
      <c r="E97" s="211" t="s">
        <v>810</v>
      </c>
      <c r="F97" s="119" t="str">
        <f t="shared" si="52"/>
        <v>男子2部</v>
      </c>
      <c r="G97" s="130" t="str">
        <f t="shared" si="53"/>
        <v>三ツ目ソフト</v>
      </c>
      <c r="H97" s="131"/>
      <c r="I97" s="130" t="s">
        <v>1</v>
      </c>
      <c r="J97" s="191"/>
      <c r="K97" s="128" t="str">
        <f t="shared" si="54"/>
        <v>山崎ダンディーズ</v>
      </c>
      <c r="L97" s="132"/>
      <c r="M97" s="21"/>
      <c r="N97" s="22" t="str">
        <f t="shared" si="44"/>
        <v>Bc2</v>
      </c>
      <c r="O97" s="22" t="str">
        <f t="shared" si="45"/>
        <v>Bc3</v>
      </c>
      <c r="Q97" s="99"/>
      <c r="R97" s="99"/>
      <c r="S97" s="165"/>
      <c r="T97" s="99"/>
      <c r="U97" s="99"/>
      <c r="V97" s="99"/>
      <c r="W97" s="99"/>
      <c r="Y97" s="153" t="str">
        <f t="shared" ref="Y97:AE112" si="55">IF(Q97=0,"",VLOOKUP(Q97,UMP_MST,3,FALSE))</f>
        <v/>
      </c>
      <c r="Z97" s="153" t="str">
        <f t="shared" si="55"/>
        <v/>
      </c>
      <c r="AA97" s="161" t="str">
        <f t="shared" si="55"/>
        <v/>
      </c>
      <c r="AB97" s="153" t="str">
        <f t="shared" si="55"/>
        <v/>
      </c>
      <c r="AC97" s="153" t="str">
        <f t="shared" si="55"/>
        <v/>
      </c>
      <c r="AD97" s="153" t="str">
        <f t="shared" si="55"/>
        <v/>
      </c>
      <c r="AE97" s="153" t="str">
        <f t="shared" si="55"/>
        <v/>
      </c>
    </row>
    <row r="98" spans="1:35">
      <c r="A98" s="25"/>
      <c r="B98" s="127"/>
      <c r="C98" s="128">
        <v>3</v>
      </c>
      <c r="D98" s="129">
        <v>0.45833333333333331</v>
      </c>
      <c r="E98" s="211" t="s">
        <v>269</v>
      </c>
      <c r="F98" s="119" t="str">
        <f t="shared" si="52"/>
        <v>男子2部</v>
      </c>
      <c r="G98" s="130" t="str">
        <f t="shared" si="53"/>
        <v>メイプルズ</v>
      </c>
      <c r="H98" s="192"/>
      <c r="I98" s="130" t="s">
        <v>1</v>
      </c>
      <c r="J98" s="130"/>
      <c r="K98" s="128" t="str">
        <f t="shared" si="54"/>
        <v>ゼルコバ</v>
      </c>
      <c r="L98" s="132"/>
      <c r="M98" s="21"/>
      <c r="N98" s="22" t="str">
        <f t="shared" si="44"/>
        <v>Ba1</v>
      </c>
      <c r="O98" s="22" t="str">
        <f t="shared" si="45"/>
        <v>Ba4</v>
      </c>
      <c r="Q98" s="99"/>
      <c r="R98" s="99"/>
      <c r="S98" s="165"/>
      <c r="T98" s="99"/>
      <c r="U98" s="99"/>
      <c r="V98" s="99"/>
      <c r="W98" s="99"/>
      <c r="Y98" s="153" t="str">
        <f t="shared" si="55"/>
        <v/>
      </c>
      <c r="Z98" s="153" t="str">
        <f t="shared" si="55"/>
        <v/>
      </c>
      <c r="AA98" s="161" t="str">
        <f t="shared" si="55"/>
        <v/>
      </c>
      <c r="AB98" s="153" t="str">
        <f t="shared" si="55"/>
        <v/>
      </c>
      <c r="AC98" s="153" t="str">
        <f t="shared" si="55"/>
        <v/>
      </c>
      <c r="AD98" s="153" t="str">
        <f t="shared" si="55"/>
        <v/>
      </c>
      <c r="AE98" s="153" t="str">
        <f t="shared" si="55"/>
        <v/>
      </c>
    </row>
    <row r="99" spans="1:35">
      <c r="A99" s="25"/>
      <c r="B99" s="127"/>
      <c r="C99" s="128">
        <v>4</v>
      </c>
      <c r="D99" s="129">
        <v>0.52083333333333337</v>
      </c>
      <c r="E99" s="212" t="s">
        <v>811</v>
      </c>
      <c r="F99" s="119" t="str">
        <f t="shared" si="52"/>
        <v>男子2部</v>
      </c>
      <c r="G99" s="130" t="str">
        <f t="shared" si="53"/>
        <v>フライデーズ</v>
      </c>
      <c r="H99" s="192"/>
      <c r="I99" s="130" t="s">
        <v>1</v>
      </c>
      <c r="J99" s="130"/>
      <c r="K99" s="128" t="str">
        <f t="shared" si="54"/>
        <v>忠生自然ソフト</v>
      </c>
      <c r="L99" s="132"/>
      <c r="M99" s="21"/>
      <c r="N99" s="22" t="str">
        <f t="shared" si="44"/>
        <v>Bb2</v>
      </c>
      <c r="O99" s="22" t="str">
        <f t="shared" si="45"/>
        <v>Bb3</v>
      </c>
      <c r="Q99" s="99"/>
      <c r="R99" s="99"/>
      <c r="S99" s="165"/>
      <c r="T99" s="99"/>
      <c r="U99" s="99"/>
      <c r="V99" s="99"/>
      <c r="W99" s="99"/>
      <c r="Y99" s="153" t="str">
        <f t="shared" si="55"/>
        <v/>
      </c>
      <c r="Z99" s="153" t="str">
        <f t="shared" si="55"/>
        <v/>
      </c>
      <c r="AA99" s="161" t="str">
        <f t="shared" si="55"/>
        <v/>
      </c>
      <c r="AB99" s="153" t="str">
        <f t="shared" si="55"/>
        <v/>
      </c>
      <c r="AC99" s="153" t="str">
        <f t="shared" si="55"/>
        <v/>
      </c>
      <c r="AD99" s="153" t="str">
        <f t="shared" si="55"/>
        <v/>
      </c>
      <c r="AE99" s="153" t="str">
        <f t="shared" si="55"/>
        <v/>
      </c>
    </row>
    <row r="100" spans="1:35">
      <c r="A100" s="25"/>
      <c r="B100" s="127"/>
      <c r="C100" s="128">
        <v>5</v>
      </c>
      <c r="D100" s="129">
        <v>0.58333333333333337</v>
      </c>
      <c r="E100" s="212" t="s">
        <v>273</v>
      </c>
      <c r="F100" s="119" t="str">
        <f t="shared" si="52"/>
        <v>男子2部</v>
      </c>
      <c r="G100" s="130" t="str">
        <f t="shared" si="53"/>
        <v>南つくし野ソフト</v>
      </c>
      <c r="H100" s="192"/>
      <c r="I100" s="130" t="s">
        <v>1</v>
      </c>
      <c r="J100" s="130"/>
      <c r="K100" s="128" t="str">
        <f t="shared" si="54"/>
        <v>まろや</v>
      </c>
      <c r="L100" s="132"/>
      <c r="M100" s="21"/>
      <c r="N100" s="22" t="str">
        <f t="shared" si="44"/>
        <v>Ba2</v>
      </c>
      <c r="O100" s="22" t="str">
        <f t="shared" si="45"/>
        <v>Ba3</v>
      </c>
      <c r="Q100" s="99"/>
      <c r="R100" s="99"/>
      <c r="S100" s="165"/>
      <c r="T100" s="99"/>
      <c r="U100" s="99"/>
      <c r="V100" s="99"/>
      <c r="W100" s="99"/>
      <c r="Y100" s="153" t="str">
        <f t="shared" si="55"/>
        <v/>
      </c>
      <c r="Z100" s="153" t="str">
        <f t="shared" si="55"/>
        <v/>
      </c>
      <c r="AA100" s="161" t="str">
        <f t="shared" si="55"/>
        <v/>
      </c>
      <c r="AB100" s="153" t="str">
        <f t="shared" si="55"/>
        <v/>
      </c>
      <c r="AC100" s="153" t="str">
        <f t="shared" si="55"/>
        <v/>
      </c>
      <c r="AD100" s="153" t="str">
        <f t="shared" si="55"/>
        <v/>
      </c>
      <c r="AE100" s="153" t="str">
        <f t="shared" si="55"/>
        <v/>
      </c>
    </row>
    <row r="101" spans="1:35" ht="16.5">
      <c r="A101" s="25"/>
      <c r="B101" s="355" t="s">
        <v>802</v>
      </c>
      <c r="C101" s="356"/>
      <c r="D101" s="356"/>
      <c r="E101" s="356"/>
      <c r="F101" s="356"/>
      <c r="G101" s="124"/>
      <c r="H101" s="125"/>
      <c r="I101" s="125"/>
      <c r="J101" s="125"/>
      <c r="K101" s="124"/>
      <c r="L101" s="126"/>
      <c r="M101" s="21"/>
      <c r="N101" s="22" t="str">
        <f t="shared" si="44"/>
        <v/>
      </c>
      <c r="O101" s="22" t="str">
        <f t="shared" si="45"/>
        <v/>
      </c>
      <c r="Q101" s="166"/>
      <c r="R101" s="123"/>
      <c r="Y101" s="153" t="str">
        <f t="shared" si="55"/>
        <v/>
      </c>
      <c r="Z101" s="153" t="str">
        <f t="shared" si="55"/>
        <v/>
      </c>
      <c r="AA101" s="161" t="str">
        <f t="shared" si="55"/>
        <v/>
      </c>
      <c r="AB101" s="153" t="str">
        <f t="shared" si="55"/>
        <v/>
      </c>
      <c r="AC101" s="153" t="str">
        <f t="shared" si="55"/>
        <v/>
      </c>
      <c r="AD101" s="153" t="str">
        <f t="shared" si="55"/>
        <v/>
      </c>
      <c r="AE101" s="153" t="str">
        <f t="shared" si="55"/>
        <v/>
      </c>
    </row>
    <row r="102" spans="1:35">
      <c r="A102" s="25"/>
      <c r="B102" s="127"/>
      <c r="C102" s="128">
        <v>1</v>
      </c>
      <c r="D102" s="129">
        <v>0.33333333333333331</v>
      </c>
      <c r="E102" s="211" t="s">
        <v>812</v>
      </c>
      <c r="F102" s="119" t="str">
        <f t="shared" ref="F102:F106" si="56">IF(E102="","",VLOOKUP(N102,TEAM_MST,3,FALSE))</f>
        <v>キング</v>
      </c>
      <c r="G102" s="130" t="str">
        <f t="shared" ref="G102:G106" si="57">IF(E102="","",VLOOKUP(N102,TEAM_MST,2,FALSE))</f>
        <v>山崎パワーズ</v>
      </c>
      <c r="H102" s="192"/>
      <c r="I102" s="130" t="s">
        <v>1</v>
      </c>
      <c r="J102" s="130"/>
      <c r="K102" s="128" t="str">
        <f t="shared" ref="K102:K106" si="58">IF(E102="","",VLOOKUP(O102,TEAM_MST,2,FALSE))</f>
        <v>木曽ソフト</v>
      </c>
      <c r="L102" s="132"/>
      <c r="M102" s="21"/>
      <c r="N102" s="22" t="str">
        <f t="shared" si="44"/>
        <v>Ka1</v>
      </c>
      <c r="O102" s="22" t="str">
        <f t="shared" si="45"/>
        <v>Ka4</v>
      </c>
      <c r="Q102" s="99"/>
      <c r="R102" s="99"/>
      <c r="S102" s="165"/>
      <c r="T102" s="99"/>
      <c r="U102" s="99"/>
      <c r="V102" s="99"/>
      <c r="W102" s="99"/>
      <c r="Y102" s="153" t="str">
        <f t="shared" si="55"/>
        <v/>
      </c>
      <c r="Z102" s="153" t="str">
        <f t="shared" si="55"/>
        <v/>
      </c>
      <c r="AA102" s="161" t="str">
        <f t="shared" si="55"/>
        <v/>
      </c>
      <c r="AB102" s="153" t="str">
        <f t="shared" si="55"/>
        <v/>
      </c>
      <c r="AC102" s="153" t="str">
        <f t="shared" si="55"/>
        <v/>
      </c>
      <c r="AD102" s="153" t="str">
        <f t="shared" si="55"/>
        <v/>
      </c>
      <c r="AE102" s="153" t="str">
        <f t="shared" si="55"/>
        <v/>
      </c>
    </row>
    <row r="103" spans="1:35">
      <c r="A103" s="25"/>
      <c r="B103" s="127"/>
      <c r="C103" s="128">
        <v>2</v>
      </c>
      <c r="D103" s="129">
        <v>0.39583333333333331</v>
      </c>
      <c r="E103" s="211" t="s">
        <v>813</v>
      </c>
      <c r="F103" s="119" t="str">
        <f t="shared" si="56"/>
        <v>キング</v>
      </c>
      <c r="G103" s="130" t="str">
        <f t="shared" si="57"/>
        <v>山崎ドリンカーズM</v>
      </c>
      <c r="H103" s="131"/>
      <c r="I103" s="130" t="s">
        <v>1</v>
      </c>
      <c r="J103" s="191"/>
      <c r="K103" s="128" t="str">
        <f t="shared" si="58"/>
        <v>ホリデーズ</v>
      </c>
      <c r="L103" s="132"/>
      <c r="M103" s="21"/>
      <c r="N103" s="22" t="str">
        <f t="shared" si="44"/>
        <v>Ka2</v>
      </c>
      <c r="O103" s="22" t="str">
        <f t="shared" si="45"/>
        <v>Ka3</v>
      </c>
      <c r="Q103" s="99"/>
      <c r="R103" s="99"/>
      <c r="S103" s="165"/>
      <c r="T103" s="99"/>
      <c r="U103" s="99"/>
      <c r="V103" s="99"/>
      <c r="W103" s="99"/>
      <c r="Y103" s="153" t="str">
        <f t="shared" si="55"/>
        <v/>
      </c>
      <c r="Z103" s="153" t="str">
        <f t="shared" si="55"/>
        <v/>
      </c>
      <c r="AA103" s="161" t="str">
        <f t="shared" si="55"/>
        <v/>
      </c>
      <c r="AB103" s="153" t="str">
        <f t="shared" si="55"/>
        <v/>
      </c>
      <c r="AC103" s="153" t="str">
        <f t="shared" si="55"/>
        <v/>
      </c>
      <c r="AD103" s="153" t="str">
        <f t="shared" si="55"/>
        <v/>
      </c>
      <c r="AE103" s="153" t="str">
        <f t="shared" si="55"/>
        <v/>
      </c>
    </row>
    <row r="104" spans="1:35">
      <c r="A104" s="25"/>
      <c r="B104" s="127"/>
      <c r="C104" s="128">
        <v>3</v>
      </c>
      <c r="D104" s="129">
        <v>0.45833333333333331</v>
      </c>
      <c r="E104" s="211" t="s">
        <v>814</v>
      </c>
      <c r="F104" s="119" t="str">
        <f t="shared" si="56"/>
        <v>男子1部</v>
      </c>
      <c r="G104" s="130" t="str">
        <f t="shared" si="57"/>
        <v>オール南</v>
      </c>
      <c r="H104" s="131"/>
      <c r="I104" s="130" t="s">
        <v>1</v>
      </c>
      <c r="J104" s="191"/>
      <c r="K104" s="128" t="str">
        <f t="shared" si="58"/>
        <v>なるせパパーズ</v>
      </c>
      <c r="L104" s="132"/>
      <c r="M104" s="21"/>
      <c r="N104" s="22" t="str">
        <f t="shared" si="44"/>
        <v>Ab3</v>
      </c>
      <c r="O104" s="22" t="str">
        <f t="shared" si="45"/>
        <v>Ab4</v>
      </c>
      <c r="Q104" s="99"/>
      <c r="R104" s="99"/>
      <c r="S104" s="165"/>
      <c r="T104" s="99"/>
      <c r="U104" s="99"/>
      <c r="V104" s="99"/>
      <c r="W104" s="99"/>
      <c r="Y104" s="153" t="str">
        <f t="shared" si="55"/>
        <v/>
      </c>
      <c r="Z104" s="153" t="str">
        <f t="shared" si="55"/>
        <v/>
      </c>
      <c r="AA104" s="161" t="str">
        <f t="shared" si="55"/>
        <v/>
      </c>
      <c r="AB104" s="153" t="str">
        <f t="shared" si="55"/>
        <v/>
      </c>
      <c r="AC104" s="153" t="str">
        <f t="shared" si="55"/>
        <v/>
      </c>
      <c r="AD104" s="153" t="str">
        <f t="shared" si="55"/>
        <v/>
      </c>
      <c r="AE104" s="153" t="str">
        <f t="shared" si="55"/>
        <v/>
      </c>
    </row>
    <row r="105" spans="1:35">
      <c r="A105" s="25"/>
      <c r="B105" s="127"/>
      <c r="C105" s="128">
        <v>4</v>
      </c>
      <c r="D105" s="129">
        <v>0.52083333333333337</v>
      </c>
      <c r="E105" s="211" t="s">
        <v>815</v>
      </c>
      <c r="F105" s="119" t="str">
        <f t="shared" si="56"/>
        <v>男子1部</v>
      </c>
      <c r="G105" s="130" t="str">
        <f t="shared" si="57"/>
        <v>沼町内会ソフト</v>
      </c>
      <c r="H105" s="192"/>
      <c r="I105" s="130" t="s">
        <v>1</v>
      </c>
      <c r="J105" s="130"/>
      <c r="K105" s="128" t="str">
        <f t="shared" si="58"/>
        <v>ドリンカーズL</v>
      </c>
      <c r="L105" s="132"/>
      <c r="M105" s="21"/>
      <c r="N105" s="22" t="str">
        <f t="shared" si="44"/>
        <v>Aa1</v>
      </c>
      <c r="O105" s="22" t="str">
        <f t="shared" si="45"/>
        <v>Aa2</v>
      </c>
      <c r="Q105" s="99"/>
      <c r="R105" s="99"/>
      <c r="S105" s="165"/>
      <c r="T105" s="99"/>
      <c r="U105" s="99"/>
      <c r="V105" s="99"/>
      <c r="W105" s="99"/>
      <c r="Y105" s="153" t="str">
        <f t="shared" si="55"/>
        <v/>
      </c>
      <c r="Z105" s="153" t="str">
        <f t="shared" si="55"/>
        <v/>
      </c>
      <c r="AA105" s="161" t="str">
        <f t="shared" si="55"/>
        <v/>
      </c>
      <c r="AB105" s="153" t="str">
        <f t="shared" si="55"/>
        <v/>
      </c>
      <c r="AC105" s="153" t="str">
        <f t="shared" si="55"/>
        <v/>
      </c>
      <c r="AD105" s="153" t="str">
        <f t="shared" si="55"/>
        <v/>
      </c>
      <c r="AE105" s="153" t="str">
        <f t="shared" si="55"/>
        <v/>
      </c>
    </row>
    <row r="106" spans="1:35">
      <c r="A106" s="25"/>
      <c r="B106" s="135"/>
      <c r="C106" s="128">
        <v>5</v>
      </c>
      <c r="D106" s="129">
        <v>0.58333333333333337</v>
      </c>
      <c r="E106" s="211" t="s">
        <v>816</v>
      </c>
      <c r="F106" s="119" t="str">
        <f t="shared" si="56"/>
        <v>男子1部</v>
      </c>
      <c r="G106" s="130" t="str">
        <f t="shared" si="57"/>
        <v>つくし野フューチャーズ</v>
      </c>
      <c r="H106" s="131"/>
      <c r="I106" s="130" t="s">
        <v>1</v>
      </c>
      <c r="J106" s="191"/>
      <c r="K106" s="128" t="str">
        <f t="shared" si="58"/>
        <v>馬場ソフト</v>
      </c>
      <c r="L106" s="132"/>
      <c r="M106" s="21"/>
      <c r="N106" s="22" t="str">
        <f t="shared" si="44"/>
        <v>Ac2</v>
      </c>
      <c r="O106" s="22" t="str">
        <f t="shared" si="45"/>
        <v>Ac3</v>
      </c>
      <c r="Q106" s="99"/>
      <c r="R106" s="99"/>
      <c r="S106" s="165"/>
      <c r="T106" s="99"/>
      <c r="U106" s="99"/>
      <c r="V106" s="99"/>
      <c r="W106" s="99"/>
      <c r="Y106" s="153" t="str">
        <f t="shared" si="55"/>
        <v/>
      </c>
      <c r="Z106" s="153" t="str">
        <f t="shared" si="55"/>
        <v/>
      </c>
      <c r="AA106" s="161" t="str">
        <f t="shared" si="55"/>
        <v/>
      </c>
      <c r="AB106" s="153" t="str">
        <f t="shared" si="55"/>
        <v/>
      </c>
      <c r="AC106" s="153" t="str">
        <f t="shared" si="55"/>
        <v/>
      </c>
      <c r="AD106" s="153" t="str">
        <f t="shared" si="55"/>
        <v/>
      </c>
      <c r="AE106" s="153" t="str">
        <f t="shared" si="55"/>
        <v/>
      </c>
    </row>
    <row r="107" spans="1:35" s="26" customFormat="1">
      <c r="A107" s="101"/>
      <c r="B107" s="102"/>
      <c r="C107" s="103"/>
      <c r="D107" s="104"/>
      <c r="E107" s="208"/>
      <c r="F107" s="102"/>
      <c r="G107" s="120"/>
      <c r="H107" s="102"/>
      <c r="I107" s="102"/>
      <c r="J107" s="102"/>
      <c r="K107" s="120"/>
      <c r="L107" s="105"/>
      <c r="N107" s="106" t="str">
        <f t="shared" si="44"/>
        <v/>
      </c>
      <c r="O107" s="106" t="str">
        <f t="shared" si="45"/>
        <v/>
      </c>
      <c r="Q107" s="168"/>
      <c r="R107" s="168"/>
      <c r="S107" s="168"/>
      <c r="T107" s="168"/>
      <c r="U107" s="168"/>
      <c r="V107" s="168"/>
      <c r="W107" s="168"/>
      <c r="X107" s="168"/>
      <c r="Y107" s="169" t="str">
        <f t="shared" si="55"/>
        <v/>
      </c>
      <c r="Z107" s="169" t="str">
        <f t="shared" si="55"/>
        <v/>
      </c>
      <c r="AA107" s="170" t="str">
        <f t="shared" si="55"/>
        <v/>
      </c>
      <c r="AB107" s="169" t="str">
        <f t="shared" si="55"/>
        <v/>
      </c>
      <c r="AC107" s="169" t="str">
        <f t="shared" si="55"/>
        <v/>
      </c>
      <c r="AD107" s="169" t="str">
        <f t="shared" si="55"/>
        <v/>
      </c>
      <c r="AE107" s="153" t="str">
        <f t="shared" si="55"/>
        <v/>
      </c>
      <c r="AH107" s="168"/>
      <c r="AI107" s="168"/>
    </row>
    <row r="108" spans="1:35" ht="19.5">
      <c r="A108" s="6" t="s">
        <v>804</v>
      </c>
      <c r="B108" s="77"/>
      <c r="C108" s="78"/>
      <c r="D108" s="78"/>
      <c r="E108" s="209"/>
      <c r="F108" s="78"/>
      <c r="G108" s="121"/>
      <c r="H108" s="78"/>
      <c r="I108" s="78"/>
      <c r="J108" s="78"/>
      <c r="K108" s="121"/>
      <c r="L108" s="79"/>
      <c r="M108" s="21"/>
      <c r="N108" s="22" t="str">
        <f t="shared" si="44"/>
        <v/>
      </c>
      <c r="O108" s="22" t="str">
        <f t="shared" si="45"/>
        <v/>
      </c>
      <c r="Y108" s="153" t="str">
        <f t="shared" si="55"/>
        <v/>
      </c>
      <c r="Z108" s="153" t="str">
        <f t="shared" si="55"/>
        <v/>
      </c>
      <c r="AA108" s="161" t="str">
        <f t="shared" si="55"/>
        <v/>
      </c>
      <c r="AB108" s="153" t="str">
        <f t="shared" si="55"/>
        <v/>
      </c>
      <c r="AC108" s="153" t="str">
        <f t="shared" si="55"/>
        <v/>
      </c>
      <c r="AD108" s="153" t="str">
        <f t="shared" si="55"/>
        <v/>
      </c>
      <c r="AE108" s="153" t="str">
        <f t="shared" si="55"/>
        <v/>
      </c>
    </row>
    <row r="109" spans="1:35">
      <c r="A109" s="25"/>
      <c r="B109" s="357" t="s">
        <v>7</v>
      </c>
      <c r="C109" s="358"/>
      <c r="D109" s="80" t="s">
        <v>6</v>
      </c>
      <c r="E109" s="210" t="s">
        <v>5</v>
      </c>
      <c r="F109" s="107" t="s">
        <v>4</v>
      </c>
      <c r="G109" s="107" t="s">
        <v>3</v>
      </c>
      <c r="H109" s="108"/>
      <c r="I109" s="109" t="s">
        <v>1</v>
      </c>
      <c r="J109" s="107"/>
      <c r="K109" s="107" t="s">
        <v>2</v>
      </c>
      <c r="L109" s="305" t="s">
        <v>904</v>
      </c>
      <c r="M109" s="21"/>
      <c r="N109" s="22" t="str">
        <f t="shared" si="44"/>
        <v>Gno</v>
      </c>
      <c r="O109" s="22" t="str">
        <f t="shared" si="45"/>
        <v>Gn</v>
      </c>
      <c r="R109" s="123"/>
      <c r="Y109" s="153" t="str">
        <f t="shared" si="55"/>
        <v/>
      </c>
      <c r="Z109" s="153" t="str">
        <f t="shared" si="55"/>
        <v/>
      </c>
      <c r="AA109" s="161" t="str">
        <f t="shared" si="55"/>
        <v/>
      </c>
      <c r="AB109" s="153" t="str">
        <f t="shared" si="55"/>
        <v/>
      </c>
      <c r="AC109" s="153" t="str">
        <f t="shared" si="55"/>
        <v/>
      </c>
      <c r="AD109" s="153" t="str">
        <f t="shared" si="55"/>
        <v/>
      </c>
      <c r="AE109" s="153" t="str">
        <f t="shared" si="55"/>
        <v/>
      </c>
    </row>
    <row r="110" spans="1:35" ht="16.5">
      <c r="A110" s="25"/>
      <c r="B110" s="355" t="s">
        <v>168</v>
      </c>
      <c r="C110" s="356"/>
      <c r="D110" s="356"/>
      <c r="E110" s="356"/>
      <c r="F110" s="356"/>
      <c r="G110" s="124"/>
      <c r="H110" s="125"/>
      <c r="I110" s="125"/>
      <c r="J110" s="125"/>
      <c r="K110" s="124"/>
      <c r="L110" s="306"/>
      <c r="M110" s="21"/>
      <c r="N110" s="22" t="str">
        <f t="shared" si="44"/>
        <v/>
      </c>
      <c r="O110" s="22" t="str">
        <f t="shared" si="45"/>
        <v/>
      </c>
      <c r="Q110" s="166"/>
      <c r="R110" s="123"/>
      <c r="Y110" s="153" t="str">
        <f t="shared" si="55"/>
        <v/>
      </c>
      <c r="Z110" s="153" t="str">
        <f t="shared" si="55"/>
        <v/>
      </c>
      <c r="AA110" s="161" t="str">
        <f t="shared" si="55"/>
        <v/>
      </c>
      <c r="AB110" s="153" t="str">
        <f t="shared" si="55"/>
        <v/>
      </c>
      <c r="AC110" s="153" t="str">
        <f t="shared" si="55"/>
        <v/>
      </c>
      <c r="AD110" s="153" t="str">
        <f t="shared" si="55"/>
        <v/>
      </c>
      <c r="AE110" s="153" t="str">
        <f t="shared" si="55"/>
        <v/>
      </c>
    </row>
    <row r="111" spans="1:35" s="255" customFormat="1">
      <c r="A111" s="250"/>
      <c r="B111" s="251"/>
      <c r="C111" s="238">
        <v>1</v>
      </c>
      <c r="D111" s="252">
        <v>0.33333333333333331</v>
      </c>
      <c r="E111" s="234" t="s">
        <v>883</v>
      </c>
      <c r="F111" s="235" t="str">
        <f t="shared" ref="F111" si="59">IF(E111="","",VLOOKUP(N111,TEAM_MST,3,FALSE))</f>
        <v>キング</v>
      </c>
      <c r="G111" s="236" t="str">
        <f t="shared" ref="G111" si="60">IF(E111="","",VLOOKUP(N111,TEAM_MST,2,FALSE))</f>
        <v>山崎エイトロマンス</v>
      </c>
      <c r="H111" s="237"/>
      <c r="I111" s="236" t="s">
        <v>1</v>
      </c>
      <c r="J111" s="236"/>
      <c r="K111" s="238" t="str">
        <f t="shared" ref="K111" si="61">IF(E111="","",VLOOKUP(O111,TEAM_MST,2,FALSE))</f>
        <v>丸山ソフト</v>
      </c>
      <c r="L111" s="312" t="s">
        <v>900</v>
      </c>
      <c r="M111" s="253"/>
      <c r="N111" s="254" t="str">
        <f t="shared" si="44"/>
        <v>Kb1</v>
      </c>
      <c r="O111" s="254" t="str">
        <f t="shared" si="45"/>
        <v>Kb3</v>
      </c>
      <c r="Q111" s="256"/>
      <c r="R111" s="256"/>
      <c r="S111" s="257"/>
      <c r="T111" s="256"/>
      <c r="U111" s="256"/>
      <c r="V111" s="256"/>
      <c r="W111" s="256"/>
      <c r="Y111" s="258" t="str">
        <f t="shared" si="55"/>
        <v/>
      </c>
      <c r="Z111" s="258" t="str">
        <f t="shared" si="55"/>
        <v/>
      </c>
      <c r="AA111" s="259" t="str">
        <f t="shared" si="55"/>
        <v/>
      </c>
      <c r="AB111" s="258" t="str">
        <f t="shared" si="55"/>
        <v/>
      </c>
      <c r="AC111" s="258" t="str">
        <f t="shared" si="55"/>
        <v/>
      </c>
      <c r="AD111" s="258" t="str">
        <f t="shared" si="55"/>
        <v/>
      </c>
      <c r="AE111" s="258" t="str">
        <f t="shared" si="55"/>
        <v/>
      </c>
    </row>
    <row r="112" spans="1:35" s="264" customFormat="1" ht="18.75">
      <c r="A112" s="260"/>
      <c r="B112" s="261"/>
      <c r="C112" s="241">
        <v>2</v>
      </c>
      <c r="D112" s="239">
        <v>0.39583333333333331</v>
      </c>
      <c r="E112" s="240" t="s">
        <v>881</v>
      </c>
      <c r="F112" s="280" t="str">
        <f t="shared" ref="F112" si="62">IF(E112="","",VLOOKUP(N112,TEAM_MST,3,FALSE))</f>
        <v>実年2部</v>
      </c>
      <c r="G112" s="281" t="str">
        <f t="shared" ref="G112" si="63">IF(E112="","",VLOOKUP(N112,TEAM_MST,2,FALSE))</f>
        <v>Y・WAIS</v>
      </c>
      <c r="H112" s="282"/>
      <c r="I112" s="281" t="s">
        <v>1</v>
      </c>
      <c r="J112" s="281"/>
      <c r="K112" s="283" t="str">
        <f t="shared" ref="K112" si="64">IF(E112="","",VLOOKUP(O112,TEAM_MST,2,FALSE))</f>
        <v>南つくし野シルバースターズ</v>
      </c>
      <c r="L112" s="310" t="s">
        <v>855</v>
      </c>
      <c r="M112" s="262"/>
      <c r="N112" s="263" t="str">
        <f t="shared" si="44"/>
        <v>Sc2</v>
      </c>
      <c r="O112" s="263" t="str">
        <f t="shared" si="45"/>
        <v>Sc3</v>
      </c>
      <c r="Q112" s="265"/>
      <c r="R112" s="265"/>
      <c r="S112" s="266"/>
      <c r="T112" s="265"/>
      <c r="U112" s="265"/>
      <c r="V112" s="265"/>
      <c r="W112" s="265"/>
      <c r="Y112" s="267" t="str">
        <f t="shared" si="55"/>
        <v/>
      </c>
      <c r="Z112" s="267" t="str">
        <f t="shared" si="55"/>
        <v/>
      </c>
      <c r="AA112" s="268" t="str">
        <f t="shared" si="55"/>
        <v/>
      </c>
      <c r="AB112" s="267" t="str">
        <f t="shared" si="55"/>
        <v/>
      </c>
      <c r="AC112" s="267" t="str">
        <f t="shared" si="55"/>
        <v/>
      </c>
      <c r="AD112" s="267" t="str">
        <f t="shared" si="55"/>
        <v/>
      </c>
      <c r="AE112" s="267" t="str">
        <f t="shared" si="55"/>
        <v/>
      </c>
    </row>
    <row r="113" spans="1:35" s="264" customFormat="1" ht="18.75">
      <c r="A113" s="260"/>
      <c r="B113" s="261"/>
      <c r="C113" s="241">
        <v>3</v>
      </c>
      <c r="D113" s="239">
        <v>0.45833333333333331</v>
      </c>
      <c r="E113" s="240" t="s">
        <v>884</v>
      </c>
      <c r="F113" s="280" t="str">
        <f t="shared" ref="F113:F114" si="65">IF(E113="","",VLOOKUP(N113,TEAM_MST,3,FALSE))</f>
        <v>実年2部</v>
      </c>
      <c r="G113" s="281" t="str">
        <f t="shared" ref="G113:G114" si="66">IF(E113="","",VLOOKUP(N113,TEAM_MST,2,FALSE))</f>
        <v>フレンズF</v>
      </c>
      <c r="H113" s="284"/>
      <c r="I113" s="281" t="s">
        <v>1</v>
      </c>
      <c r="J113" s="285"/>
      <c r="K113" s="283" t="str">
        <f t="shared" ref="K113:K114" si="67">IF(E113="","",VLOOKUP(O113,TEAM_MST,2,FALSE))</f>
        <v>丸山シニア</v>
      </c>
      <c r="L113" s="310" t="s">
        <v>856</v>
      </c>
      <c r="M113" s="262"/>
      <c r="N113" s="263" t="str">
        <f t="shared" si="44"/>
        <v>Sa1</v>
      </c>
      <c r="O113" s="263" t="str">
        <f t="shared" si="45"/>
        <v>Sa4</v>
      </c>
      <c r="Q113" s="265"/>
      <c r="R113" s="265"/>
      <c r="S113" s="266"/>
      <c r="T113" s="265"/>
      <c r="U113" s="265"/>
      <c r="V113" s="265"/>
      <c r="W113" s="265"/>
      <c r="Y113" s="267" t="str">
        <f t="shared" ref="Y113:AE128" si="68">IF(Q113=0,"",VLOOKUP(Q113,UMP_MST,3,FALSE))</f>
        <v/>
      </c>
      <c r="Z113" s="267" t="str">
        <f t="shared" si="68"/>
        <v/>
      </c>
      <c r="AA113" s="268" t="str">
        <f t="shared" si="68"/>
        <v/>
      </c>
      <c r="AB113" s="267" t="str">
        <f t="shared" si="68"/>
        <v/>
      </c>
      <c r="AC113" s="267" t="str">
        <f t="shared" si="68"/>
        <v/>
      </c>
      <c r="AD113" s="267" t="str">
        <f t="shared" si="68"/>
        <v/>
      </c>
      <c r="AE113" s="267" t="str">
        <f t="shared" si="68"/>
        <v/>
      </c>
    </row>
    <row r="114" spans="1:35" s="255" customFormat="1">
      <c r="A114" s="250"/>
      <c r="B114" s="251"/>
      <c r="C114" s="238">
        <v>4</v>
      </c>
      <c r="D114" s="252">
        <v>0.52083333333333337</v>
      </c>
      <c r="E114" s="234" t="s">
        <v>882</v>
      </c>
      <c r="F114" s="235" t="str">
        <f t="shared" si="65"/>
        <v>キング</v>
      </c>
      <c r="G114" s="236" t="str">
        <f t="shared" si="66"/>
        <v>山崎ドリンカーズM</v>
      </c>
      <c r="H114" s="237"/>
      <c r="I114" s="236" t="s">
        <v>1</v>
      </c>
      <c r="J114" s="236"/>
      <c r="K114" s="238" t="str">
        <f t="shared" si="67"/>
        <v>木曽ソフト</v>
      </c>
      <c r="L114" s="312" t="s">
        <v>899</v>
      </c>
      <c r="M114" s="253"/>
      <c r="N114" s="254" t="str">
        <f t="shared" si="44"/>
        <v>Ka2</v>
      </c>
      <c r="O114" s="254" t="str">
        <f t="shared" si="45"/>
        <v>Ka4</v>
      </c>
      <c r="Q114" s="256"/>
      <c r="R114" s="256"/>
      <c r="S114" s="257"/>
      <c r="T114" s="256"/>
      <c r="U114" s="256"/>
      <c r="V114" s="256"/>
      <c r="W114" s="256"/>
      <c r="Y114" s="258" t="str">
        <f t="shared" si="68"/>
        <v/>
      </c>
      <c r="Z114" s="258" t="str">
        <f t="shared" si="68"/>
        <v/>
      </c>
      <c r="AA114" s="259" t="str">
        <f t="shared" si="68"/>
        <v/>
      </c>
      <c r="AB114" s="258" t="str">
        <f t="shared" si="68"/>
        <v/>
      </c>
      <c r="AC114" s="258" t="str">
        <f t="shared" si="68"/>
        <v/>
      </c>
      <c r="AD114" s="258" t="str">
        <f t="shared" si="68"/>
        <v/>
      </c>
      <c r="AE114" s="258" t="str">
        <f t="shared" si="68"/>
        <v/>
      </c>
    </row>
    <row r="115" spans="1:35">
      <c r="A115" s="25"/>
      <c r="B115" s="127"/>
      <c r="C115" s="128">
        <v>5</v>
      </c>
      <c r="D115" s="129">
        <v>0.58333333333333337</v>
      </c>
      <c r="E115" s="211"/>
      <c r="F115" s="119"/>
      <c r="G115" s="130"/>
      <c r="H115" s="192"/>
      <c r="I115" s="130"/>
      <c r="J115" s="130"/>
      <c r="K115" s="128"/>
      <c r="L115" s="307"/>
      <c r="M115" s="21"/>
      <c r="N115" s="22" t="str">
        <f t="shared" si="44"/>
        <v/>
      </c>
      <c r="O115" s="22" t="str">
        <f t="shared" si="45"/>
        <v/>
      </c>
      <c r="Q115" s="99"/>
      <c r="R115" s="99"/>
      <c r="S115" s="165"/>
      <c r="T115" s="99"/>
      <c r="U115" s="99"/>
      <c r="V115" s="99"/>
      <c r="W115" s="99"/>
      <c r="Y115" s="153" t="str">
        <f t="shared" si="68"/>
        <v/>
      </c>
      <c r="Z115" s="153" t="str">
        <f t="shared" si="68"/>
        <v/>
      </c>
      <c r="AA115" s="161" t="str">
        <f t="shared" si="68"/>
        <v/>
      </c>
      <c r="AB115" s="153" t="str">
        <f t="shared" si="68"/>
        <v/>
      </c>
      <c r="AC115" s="153" t="str">
        <f t="shared" si="68"/>
        <v/>
      </c>
      <c r="AD115" s="153" t="str">
        <f t="shared" si="68"/>
        <v/>
      </c>
      <c r="AE115" s="153" t="str">
        <f t="shared" si="68"/>
        <v/>
      </c>
    </row>
    <row r="116" spans="1:35" ht="16.5">
      <c r="A116" s="25"/>
      <c r="B116" s="355" t="s">
        <v>802</v>
      </c>
      <c r="C116" s="356"/>
      <c r="D116" s="356"/>
      <c r="E116" s="356"/>
      <c r="F116" s="356"/>
      <c r="G116" s="124"/>
      <c r="H116" s="125"/>
      <c r="I116" s="125"/>
      <c r="J116" s="125"/>
      <c r="K116" s="124"/>
      <c r="L116" s="306"/>
      <c r="M116" s="21"/>
      <c r="N116" s="22" t="str">
        <f t="shared" si="44"/>
        <v/>
      </c>
      <c r="O116" s="22" t="str">
        <f t="shared" si="45"/>
        <v/>
      </c>
      <c r="Q116" s="166"/>
      <c r="R116" s="123"/>
      <c r="Y116" s="153" t="str">
        <f t="shared" si="68"/>
        <v/>
      </c>
      <c r="Z116" s="153" t="str">
        <f t="shared" si="68"/>
        <v/>
      </c>
      <c r="AA116" s="161" t="str">
        <f t="shared" si="68"/>
        <v/>
      </c>
      <c r="AB116" s="153" t="str">
        <f t="shared" si="68"/>
        <v/>
      </c>
      <c r="AC116" s="153" t="str">
        <f t="shared" si="68"/>
        <v/>
      </c>
      <c r="AD116" s="153" t="str">
        <f t="shared" si="68"/>
        <v/>
      </c>
      <c r="AE116" s="153" t="str">
        <f t="shared" si="68"/>
        <v/>
      </c>
    </row>
    <row r="117" spans="1:35" s="264" customFormat="1" ht="18.75">
      <c r="A117" s="260"/>
      <c r="B117" s="261"/>
      <c r="C117" s="241">
        <v>1</v>
      </c>
      <c r="D117" s="239">
        <v>0.33333333333333331</v>
      </c>
      <c r="E117" s="240" t="s">
        <v>886</v>
      </c>
      <c r="F117" s="280" t="str">
        <f t="shared" ref="F117" si="69">IF(E117="","",VLOOKUP(N117,TEAM_MST,3,FALSE))</f>
        <v>キング</v>
      </c>
      <c r="G117" s="281" t="str">
        <f t="shared" ref="G117" si="70">IF(E117="","",VLOOKUP(N117,TEAM_MST,2,FALSE))</f>
        <v>見晴らしの丘のナウシカ</v>
      </c>
      <c r="H117" s="284"/>
      <c r="I117" s="281" t="s">
        <v>1</v>
      </c>
      <c r="J117" s="285"/>
      <c r="K117" s="283" t="str">
        <f t="shared" ref="K117" si="71">IF(E117="","",VLOOKUP(O117,TEAM_MST,2,FALSE))</f>
        <v>サンダース</v>
      </c>
      <c r="L117" s="310" t="s">
        <v>856</v>
      </c>
      <c r="M117" s="262"/>
      <c r="N117" s="263" t="str">
        <f t="shared" si="44"/>
        <v>Kb2</v>
      </c>
      <c r="O117" s="263" t="str">
        <f t="shared" si="45"/>
        <v>Kb4</v>
      </c>
      <c r="Q117" s="265"/>
      <c r="R117" s="265"/>
      <c r="S117" s="266"/>
      <c r="T117" s="265"/>
      <c r="U117" s="265"/>
      <c r="V117" s="265"/>
      <c r="W117" s="265"/>
      <c r="Y117" s="267" t="str">
        <f t="shared" si="68"/>
        <v/>
      </c>
      <c r="Z117" s="267" t="str">
        <f t="shared" si="68"/>
        <v/>
      </c>
      <c r="AA117" s="268" t="str">
        <f t="shared" si="68"/>
        <v/>
      </c>
      <c r="AB117" s="267" t="str">
        <f t="shared" si="68"/>
        <v/>
      </c>
      <c r="AC117" s="267" t="str">
        <f t="shared" si="68"/>
        <v/>
      </c>
      <c r="AD117" s="267" t="str">
        <f t="shared" si="68"/>
        <v/>
      </c>
      <c r="AE117" s="267" t="str">
        <f t="shared" si="68"/>
        <v/>
      </c>
    </row>
    <row r="118" spans="1:35" s="264" customFormat="1" ht="18.75">
      <c r="A118" s="260"/>
      <c r="B118" s="261"/>
      <c r="C118" s="241">
        <v>2</v>
      </c>
      <c r="D118" s="239">
        <v>0.39583333333333331</v>
      </c>
      <c r="E118" s="240" t="s">
        <v>887</v>
      </c>
      <c r="F118" s="280" t="str">
        <f t="shared" ref="F118:F119" si="72">IF(E118="","",VLOOKUP(N118,TEAM_MST,3,FALSE))</f>
        <v>キング</v>
      </c>
      <c r="G118" s="281" t="str">
        <f t="shared" ref="G118:G119" si="73">IF(E118="","",VLOOKUP(N118,TEAM_MST,2,FALSE))</f>
        <v>山崎パワーズ</v>
      </c>
      <c r="H118" s="284"/>
      <c r="I118" s="281" t="s">
        <v>1</v>
      </c>
      <c r="J118" s="285"/>
      <c r="K118" s="283" t="str">
        <f t="shared" ref="K118:K119" si="74">IF(E118="","",VLOOKUP(O118,TEAM_MST,2,FALSE))</f>
        <v>ホリデーズ</v>
      </c>
      <c r="L118" s="310" t="s">
        <v>866</v>
      </c>
      <c r="M118" s="262"/>
      <c r="N118" s="263" t="str">
        <f t="shared" si="44"/>
        <v>Ka1</v>
      </c>
      <c r="O118" s="263" t="str">
        <f t="shared" si="45"/>
        <v>Ka3</v>
      </c>
      <c r="Q118" s="265"/>
      <c r="R118" s="265"/>
      <c r="S118" s="266"/>
      <c r="T118" s="265"/>
      <c r="U118" s="265"/>
      <c r="V118" s="265"/>
      <c r="W118" s="265"/>
      <c r="Y118" s="267" t="str">
        <f t="shared" si="68"/>
        <v/>
      </c>
      <c r="Z118" s="267" t="str">
        <f t="shared" si="68"/>
        <v/>
      </c>
      <c r="AA118" s="268" t="str">
        <f t="shared" si="68"/>
        <v/>
      </c>
      <c r="AB118" s="267" t="str">
        <f t="shared" si="68"/>
        <v/>
      </c>
      <c r="AC118" s="267" t="str">
        <f t="shared" si="68"/>
        <v/>
      </c>
      <c r="AD118" s="267" t="str">
        <f t="shared" si="68"/>
        <v/>
      </c>
      <c r="AE118" s="267" t="str">
        <f t="shared" si="68"/>
        <v/>
      </c>
    </row>
    <row r="119" spans="1:35" s="255" customFormat="1">
      <c r="A119" s="250"/>
      <c r="B119" s="251"/>
      <c r="C119" s="238">
        <v>3</v>
      </c>
      <c r="D119" s="252">
        <v>0.45833333333333331</v>
      </c>
      <c r="E119" s="234" t="s">
        <v>888</v>
      </c>
      <c r="F119" s="235" t="str">
        <f t="shared" si="72"/>
        <v>実年2部</v>
      </c>
      <c r="G119" s="236" t="str">
        <f t="shared" si="73"/>
        <v>南三小J</v>
      </c>
      <c r="H119" s="237"/>
      <c r="I119" s="236" t="s">
        <v>1</v>
      </c>
      <c r="J119" s="236"/>
      <c r="K119" s="238" t="str">
        <f t="shared" si="74"/>
        <v>忠生スターズ</v>
      </c>
      <c r="L119" s="312" t="s">
        <v>897</v>
      </c>
      <c r="M119" s="253"/>
      <c r="N119" s="254" t="str">
        <f t="shared" si="44"/>
        <v>Sa2</v>
      </c>
      <c r="O119" s="254" t="str">
        <f t="shared" si="45"/>
        <v>Sa3</v>
      </c>
      <c r="Q119" s="256"/>
      <c r="R119" s="256"/>
      <c r="S119" s="257"/>
      <c r="T119" s="256"/>
      <c r="U119" s="256"/>
      <c r="V119" s="256"/>
      <c r="W119" s="256"/>
      <c r="Y119" s="258" t="str">
        <f t="shared" si="68"/>
        <v/>
      </c>
      <c r="Z119" s="258" t="str">
        <f t="shared" si="68"/>
        <v/>
      </c>
      <c r="AA119" s="259" t="str">
        <f t="shared" si="68"/>
        <v/>
      </c>
      <c r="AB119" s="258" t="str">
        <f t="shared" si="68"/>
        <v/>
      </c>
      <c r="AC119" s="258" t="str">
        <f t="shared" si="68"/>
        <v/>
      </c>
      <c r="AD119" s="258" t="str">
        <f t="shared" si="68"/>
        <v/>
      </c>
      <c r="AE119" s="258" t="str">
        <f t="shared" si="68"/>
        <v/>
      </c>
    </row>
    <row r="120" spans="1:35" s="255" customFormat="1">
      <c r="A120" s="250"/>
      <c r="B120" s="251"/>
      <c r="C120" s="238">
        <v>4</v>
      </c>
      <c r="D120" s="252">
        <v>0.52083333333333337</v>
      </c>
      <c r="E120" s="242" t="s">
        <v>885</v>
      </c>
      <c r="F120" s="235" t="str">
        <f t="shared" ref="F120" si="75">IF(E120="","",VLOOKUP(N120,TEAM_MST,3,FALSE))</f>
        <v>実年2部</v>
      </c>
      <c r="G120" s="236" t="str">
        <f t="shared" ref="G120" si="76">IF(E120="","",VLOOKUP(N120,TEAM_MST,2,FALSE))</f>
        <v>なるせキッズ</v>
      </c>
      <c r="H120" s="237"/>
      <c r="I120" s="236" t="s">
        <v>1</v>
      </c>
      <c r="J120" s="236"/>
      <c r="K120" s="238" t="str">
        <f t="shared" ref="K120" si="77">IF(E120="","",VLOOKUP(O120,TEAM_MST,2,FALSE))</f>
        <v>七国山SC</v>
      </c>
      <c r="L120" s="312" t="s">
        <v>898</v>
      </c>
      <c r="M120" s="253"/>
      <c r="N120" s="254" t="str">
        <f t="shared" si="44"/>
        <v>Sb2</v>
      </c>
      <c r="O120" s="254" t="str">
        <f t="shared" si="45"/>
        <v>Sb3</v>
      </c>
      <c r="Q120" s="256"/>
      <c r="R120" s="256"/>
      <c r="S120" s="257"/>
      <c r="T120" s="256"/>
      <c r="U120" s="256"/>
      <c r="V120" s="256"/>
      <c r="W120" s="256"/>
      <c r="Y120" s="258" t="str">
        <f t="shared" si="68"/>
        <v/>
      </c>
      <c r="Z120" s="258" t="str">
        <f t="shared" si="68"/>
        <v/>
      </c>
      <c r="AA120" s="259" t="str">
        <f t="shared" si="68"/>
        <v/>
      </c>
      <c r="AB120" s="258" t="str">
        <f t="shared" si="68"/>
        <v/>
      </c>
      <c r="AC120" s="258" t="str">
        <f t="shared" si="68"/>
        <v/>
      </c>
      <c r="AD120" s="258" t="str">
        <f t="shared" si="68"/>
        <v/>
      </c>
      <c r="AE120" s="258" t="str">
        <f t="shared" si="68"/>
        <v/>
      </c>
    </row>
    <row r="121" spans="1:35" s="275" customFormat="1">
      <c r="A121" s="270"/>
      <c r="B121" s="271"/>
      <c r="C121" s="248">
        <v>5</v>
      </c>
      <c r="D121" s="249">
        <v>0.58333333333333337</v>
      </c>
      <c r="E121" s="243" t="s">
        <v>858</v>
      </c>
      <c r="F121" s="244" t="str">
        <f t="shared" ref="F121" si="78">IF(E121="","",VLOOKUP(N121,TEAM_MST,3,FALSE))</f>
        <v>男子1部</v>
      </c>
      <c r="G121" s="245" t="str">
        <f t="shared" ref="G121" si="79">IF(E121="","",VLOOKUP(N121,TEAM_MST,2,FALSE))</f>
        <v>なるせパパーズS</v>
      </c>
      <c r="H121" s="272"/>
      <c r="I121" s="245" t="s">
        <v>1</v>
      </c>
      <c r="J121" s="245"/>
      <c r="K121" s="248" t="str">
        <f t="shared" ref="K121" si="80">IF(E121="","",VLOOKUP(O121,TEAM_MST,2,FALSE))</f>
        <v>サザンストリーム</v>
      </c>
      <c r="L121" s="311" t="s">
        <v>857</v>
      </c>
      <c r="M121" s="273"/>
      <c r="N121" s="274" t="str">
        <f t="shared" si="44"/>
        <v>Aa3</v>
      </c>
      <c r="O121" s="274" t="str">
        <f t="shared" si="45"/>
        <v>Aa4</v>
      </c>
      <c r="Q121" s="276"/>
      <c r="R121" s="276"/>
      <c r="S121" s="277"/>
      <c r="T121" s="276"/>
      <c r="U121" s="276"/>
      <c r="V121" s="276"/>
      <c r="W121" s="276"/>
      <c r="Y121" s="278" t="str">
        <f t="shared" si="68"/>
        <v/>
      </c>
      <c r="Z121" s="278" t="str">
        <f t="shared" si="68"/>
        <v/>
      </c>
      <c r="AA121" s="279" t="str">
        <f t="shared" si="68"/>
        <v/>
      </c>
      <c r="AB121" s="278" t="str">
        <f t="shared" si="68"/>
        <v/>
      </c>
      <c r="AC121" s="278" t="str">
        <f t="shared" si="68"/>
        <v/>
      </c>
      <c r="AD121" s="278" t="str">
        <f t="shared" si="68"/>
        <v/>
      </c>
      <c r="AE121" s="278" t="str">
        <f t="shared" si="68"/>
        <v/>
      </c>
    </row>
    <row r="122" spans="1:35" s="26" customFormat="1" ht="8.25">
      <c r="A122" s="101"/>
      <c r="B122" s="102"/>
      <c r="C122" s="103"/>
      <c r="D122" s="104"/>
      <c r="E122" s="208"/>
      <c r="F122" s="102"/>
      <c r="G122" s="120"/>
      <c r="H122" s="102"/>
      <c r="I122" s="102"/>
      <c r="J122" s="102"/>
      <c r="K122" s="120"/>
      <c r="L122" s="105"/>
      <c r="N122" s="106" t="str">
        <f t="shared" si="44"/>
        <v/>
      </c>
      <c r="O122" s="106" t="str">
        <f t="shared" si="45"/>
        <v/>
      </c>
      <c r="Q122" s="168"/>
      <c r="R122" s="168"/>
      <c r="S122" s="168"/>
      <c r="T122" s="168"/>
      <c r="U122" s="168"/>
      <c r="V122" s="168"/>
      <c r="W122" s="168"/>
      <c r="X122" s="168"/>
      <c r="Y122" s="169" t="str">
        <f t="shared" si="68"/>
        <v/>
      </c>
      <c r="Z122" s="169" t="str">
        <f t="shared" si="68"/>
        <v/>
      </c>
      <c r="AA122" s="170" t="str">
        <f t="shared" si="68"/>
        <v/>
      </c>
      <c r="AB122" s="169" t="str">
        <f t="shared" si="68"/>
        <v/>
      </c>
      <c r="AC122" s="169" t="str">
        <f t="shared" si="68"/>
        <v/>
      </c>
      <c r="AD122" s="169" t="str">
        <f t="shared" si="68"/>
        <v/>
      </c>
      <c r="AE122" s="169" t="str">
        <f t="shared" si="68"/>
        <v/>
      </c>
      <c r="AH122" s="168"/>
      <c r="AI122" s="168"/>
    </row>
    <row r="123" spans="1:35" ht="19.5">
      <c r="A123" s="6" t="s">
        <v>805</v>
      </c>
      <c r="B123" s="77"/>
      <c r="C123" s="78"/>
      <c r="D123" s="78"/>
      <c r="E123" s="209"/>
      <c r="F123" s="78"/>
      <c r="G123" s="121"/>
      <c r="H123" s="78"/>
      <c r="I123" s="78"/>
      <c r="J123" s="78"/>
      <c r="K123" s="121"/>
      <c r="L123" s="79"/>
      <c r="M123" s="21"/>
      <c r="N123" s="22" t="str">
        <f t="shared" si="44"/>
        <v/>
      </c>
      <c r="O123" s="22" t="str">
        <f t="shared" si="45"/>
        <v/>
      </c>
      <c r="Y123" s="153" t="str">
        <f t="shared" si="68"/>
        <v/>
      </c>
      <c r="Z123" s="153" t="str">
        <f t="shared" si="68"/>
        <v/>
      </c>
      <c r="AA123" s="161" t="str">
        <f t="shared" si="68"/>
        <v/>
      </c>
      <c r="AB123" s="153" t="str">
        <f t="shared" si="68"/>
        <v/>
      </c>
      <c r="AC123" s="153" t="str">
        <f t="shared" si="68"/>
        <v/>
      </c>
      <c r="AD123" s="153" t="str">
        <f t="shared" si="68"/>
        <v/>
      </c>
      <c r="AE123" s="153" t="str">
        <f t="shared" si="68"/>
        <v/>
      </c>
    </row>
    <row r="124" spans="1:35">
      <c r="A124" s="25"/>
      <c r="B124" s="357" t="s">
        <v>7</v>
      </c>
      <c r="C124" s="358"/>
      <c r="D124" s="80" t="s">
        <v>6</v>
      </c>
      <c r="E124" s="210" t="s">
        <v>5</v>
      </c>
      <c r="F124" s="107" t="s">
        <v>4</v>
      </c>
      <c r="G124" s="107" t="s">
        <v>3</v>
      </c>
      <c r="H124" s="108"/>
      <c r="I124" s="109" t="s">
        <v>1</v>
      </c>
      <c r="J124" s="107"/>
      <c r="K124" s="107" t="s">
        <v>2</v>
      </c>
      <c r="L124" s="107"/>
      <c r="M124" s="21"/>
      <c r="N124" s="22" t="str">
        <f t="shared" si="44"/>
        <v>Gno</v>
      </c>
      <c r="O124" s="22" t="str">
        <f t="shared" si="45"/>
        <v>Gn</v>
      </c>
      <c r="R124" s="123"/>
      <c r="Y124" s="153" t="str">
        <f t="shared" si="68"/>
        <v/>
      </c>
      <c r="Z124" s="153" t="str">
        <f t="shared" si="68"/>
        <v/>
      </c>
      <c r="AA124" s="161" t="str">
        <f t="shared" si="68"/>
        <v/>
      </c>
      <c r="AB124" s="153" t="str">
        <f t="shared" si="68"/>
        <v/>
      </c>
      <c r="AC124" s="153" t="str">
        <f t="shared" si="68"/>
        <v/>
      </c>
      <c r="AD124" s="153" t="str">
        <f t="shared" si="68"/>
        <v/>
      </c>
      <c r="AE124" s="153" t="str">
        <f t="shared" si="68"/>
        <v/>
      </c>
    </row>
    <row r="125" spans="1:35" ht="16.5">
      <c r="A125" s="25"/>
      <c r="B125" s="355" t="s">
        <v>168</v>
      </c>
      <c r="C125" s="356"/>
      <c r="D125" s="356"/>
      <c r="E125" s="356"/>
      <c r="F125" s="356"/>
      <c r="G125" s="124"/>
      <c r="H125" s="125"/>
      <c r="I125" s="125"/>
      <c r="J125" s="125"/>
      <c r="K125" s="124"/>
      <c r="L125" s="126"/>
      <c r="M125" s="21"/>
      <c r="N125" s="22" t="str">
        <f t="shared" si="44"/>
        <v/>
      </c>
      <c r="O125" s="22" t="str">
        <f t="shared" si="45"/>
        <v/>
      </c>
      <c r="Q125" s="166"/>
      <c r="R125" s="123"/>
      <c r="Y125" s="153" t="str">
        <f t="shared" si="68"/>
        <v/>
      </c>
      <c r="Z125" s="153" t="str">
        <f t="shared" si="68"/>
        <v/>
      </c>
      <c r="AA125" s="161" t="str">
        <f t="shared" si="68"/>
        <v/>
      </c>
      <c r="AB125" s="153" t="str">
        <f t="shared" si="68"/>
        <v/>
      </c>
      <c r="AC125" s="153" t="str">
        <f t="shared" si="68"/>
        <v/>
      </c>
      <c r="AD125" s="153" t="str">
        <f t="shared" si="68"/>
        <v/>
      </c>
      <c r="AE125" s="153" t="str">
        <f t="shared" si="68"/>
        <v/>
      </c>
    </row>
    <row r="126" spans="1:35">
      <c r="A126" s="25"/>
      <c r="B126" s="127"/>
      <c r="C126" s="128">
        <v>1</v>
      </c>
      <c r="D126" s="129">
        <v>0.33333333333333331</v>
      </c>
      <c r="E126" s="211" t="s">
        <v>825</v>
      </c>
      <c r="F126" s="119" t="str">
        <f t="shared" ref="F126:F130" si="81">IF(E126="","",VLOOKUP(N126,TEAM_MST,3,FALSE))</f>
        <v>実年1部</v>
      </c>
      <c r="G126" s="130" t="str">
        <f t="shared" ref="G126:G130" si="82">IF(E126="","",VLOOKUP(N126,TEAM_MST,2,FALSE))</f>
        <v xml:space="preserve"> </v>
      </c>
      <c r="H126" s="192"/>
      <c r="I126" s="130" t="s">
        <v>1</v>
      </c>
      <c r="J126" s="130"/>
      <c r="K126" s="128" t="str">
        <f t="shared" ref="K126:K130" si="83">IF(E126="","",VLOOKUP(O126,TEAM_MST,2,FALSE))</f>
        <v xml:space="preserve"> </v>
      </c>
      <c r="L126" s="132"/>
      <c r="M126" s="21"/>
      <c r="N126" s="22" t="str">
        <f t="shared" si="44"/>
        <v>J準1</v>
      </c>
      <c r="O126" s="22" t="str">
        <f t="shared" si="45"/>
        <v>J準</v>
      </c>
      <c r="Q126" s="99"/>
      <c r="R126" s="99"/>
      <c r="S126" s="165"/>
      <c r="T126" s="99"/>
      <c r="U126" s="99"/>
      <c r="V126" s="99"/>
      <c r="W126" s="99"/>
      <c r="Y126" s="153" t="str">
        <f t="shared" si="68"/>
        <v/>
      </c>
      <c r="Z126" s="153" t="str">
        <f t="shared" si="68"/>
        <v/>
      </c>
      <c r="AA126" s="161" t="str">
        <f t="shared" si="68"/>
        <v/>
      </c>
      <c r="AB126" s="153" t="str">
        <f t="shared" si="68"/>
        <v/>
      </c>
      <c r="AC126" s="153" t="str">
        <f t="shared" si="68"/>
        <v/>
      </c>
      <c r="AD126" s="153" t="str">
        <f t="shared" si="68"/>
        <v/>
      </c>
      <c r="AE126" s="153" t="str">
        <f t="shared" si="68"/>
        <v/>
      </c>
    </row>
    <row r="127" spans="1:35">
      <c r="A127" s="25"/>
      <c r="B127" s="127"/>
      <c r="C127" s="128">
        <v>2</v>
      </c>
      <c r="D127" s="129">
        <v>0.39583333333333331</v>
      </c>
      <c r="E127" s="211" t="s">
        <v>826</v>
      </c>
      <c r="F127" s="119" t="str">
        <f t="shared" si="81"/>
        <v>実年1部</v>
      </c>
      <c r="G127" s="130" t="str">
        <f t="shared" si="82"/>
        <v xml:space="preserve"> </v>
      </c>
      <c r="H127" s="131"/>
      <c r="I127" s="130" t="s">
        <v>1</v>
      </c>
      <c r="J127" s="191"/>
      <c r="K127" s="128" t="str">
        <f t="shared" si="83"/>
        <v xml:space="preserve"> </v>
      </c>
      <c r="L127" s="132"/>
      <c r="M127" s="21"/>
      <c r="N127" s="22" t="str">
        <f t="shared" si="44"/>
        <v>J準2</v>
      </c>
      <c r="O127" s="22" t="str">
        <f t="shared" si="45"/>
        <v>J準</v>
      </c>
      <c r="Q127" s="99"/>
      <c r="R127" s="99"/>
      <c r="S127" s="165"/>
      <c r="T127" s="99"/>
      <c r="U127" s="99"/>
      <c r="V127" s="99"/>
      <c r="W127" s="99"/>
      <c r="Y127" s="153" t="str">
        <f t="shared" si="68"/>
        <v/>
      </c>
      <c r="Z127" s="153" t="str">
        <f t="shared" si="68"/>
        <v/>
      </c>
      <c r="AA127" s="161" t="str">
        <f t="shared" si="68"/>
        <v/>
      </c>
      <c r="AB127" s="153" t="str">
        <f t="shared" si="68"/>
        <v/>
      </c>
      <c r="AC127" s="153" t="str">
        <f t="shared" si="68"/>
        <v/>
      </c>
      <c r="AD127" s="153" t="str">
        <f t="shared" si="68"/>
        <v/>
      </c>
      <c r="AE127" s="153" t="str">
        <f t="shared" si="68"/>
        <v/>
      </c>
    </row>
    <row r="128" spans="1:35">
      <c r="A128" s="25"/>
      <c r="B128" s="127"/>
      <c r="C128" s="128">
        <v>3</v>
      </c>
      <c r="D128" s="129">
        <v>0.45833333333333331</v>
      </c>
      <c r="E128" s="211" t="s">
        <v>827</v>
      </c>
      <c r="F128" s="119" t="str">
        <f t="shared" si="81"/>
        <v>クイーン</v>
      </c>
      <c r="G128" s="130" t="str">
        <f t="shared" si="82"/>
        <v>ファンキーロッキー</v>
      </c>
      <c r="H128" s="192"/>
      <c r="I128" s="130" t="s">
        <v>1</v>
      </c>
      <c r="J128" s="130"/>
      <c r="K128" s="128" t="str">
        <f t="shared" si="83"/>
        <v>旭町グリーンフレンズ</v>
      </c>
      <c r="L128" s="132"/>
      <c r="M128" s="21"/>
      <c r="N128" s="22" t="str">
        <f t="shared" si="44"/>
        <v>Qa1</v>
      </c>
      <c r="O128" s="22" t="str">
        <f t="shared" si="45"/>
        <v>Qa3</v>
      </c>
      <c r="Q128" s="99"/>
      <c r="R128" s="99"/>
      <c r="S128" s="165"/>
      <c r="T128" s="99"/>
      <c r="U128" s="99"/>
      <c r="V128" s="99"/>
      <c r="W128" s="99"/>
      <c r="Y128" s="153" t="str">
        <f t="shared" si="68"/>
        <v/>
      </c>
      <c r="Z128" s="153" t="str">
        <f t="shared" si="68"/>
        <v/>
      </c>
      <c r="AA128" s="161" t="str">
        <f t="shared" si="68"/>
        <v/>
      </c>
      <c r="AB128" s="153" t="str">
        <f t="shared" si="68"/>
        <v/>
      </c>
      <c r="AC128" s="153" t="str">
        <f t="shared" si="68"/>
        <v/>
      </c>
      <c r="AD128" s="153" t="str">
        <f t="shared" si="68"/>
        <v/>
      </c>
      <c r="AE128" s="153" t="str">
        <f t="shared" si="68"/>
        <v/>
      </c>
    </row>
    <row r="129" spans="1:35">
      <c r="A129" s="25"/>
      <c r="B129" s="127"/>
      <c r="C129" s="128">
        <v>4</v>
      </c>
      <c r="D129" s="129">
        <v>0.52083333333333337</v>
      </c>
      <c r="E129" s="212" t="s">
        <v>828</v>
      </c>
      <c r="F129" s="119" t="str">
        <f t="shared" si="81"/>
        <v>クイーン</v>
      </c>
      <c r="G129" s="130" t="str">
        <f t="shared" si="82"/>
        <v>櫻組</v>
      </c>
      <c r="H129" s="192"/>
      <c r="I129" s="130" t="s">
        <v>1</v>
      </c>
      <c r="J129" s="130"/>
      <c r="K129" s="128" t="str">
        <f t="shared" si="83"/>
        <v>レッドフォックス</v>
      </c>
      <c r="L129" s="132"/>
      <c r="M129" s="21"/>
      <c r="N129" s="22" t="str">
        <f t="shared" si="44"/>
        <v>Qa2</v>
      </c>
      <c r="O129" s="22" t="str">
        <f t="shared" si="45"/>
        <v>Qa4</v>
      </c>
      <c r="Q129" s="99"/>
      <c r="R129" s="99"/>
      <c r="S129" s="165"/>
      <c r="T129" s="99"/>
      <c r="U129" s="99"/>
      <c r="V129" s="99"/>
      <c r="W129" s="99"/>
      <c r="Y129" s="153" t="str">
        <f t="shared" ref="Y129:AE144" si="84">IF(Q129=0,"",VLOOKUP(Q129,UMP_MST,3,FALSE))</f>
        <v/>
      </c>
      <c r="Z129" s="153" t="str">
        <f t="shared" si="84"/>
        <v/>
      </c>
      <c r="AA129" s="161" t="str">
        <f t="shared" si="84"/>
        <v/>
      </c>
      <c r="AB129" s="153" t="str">
        <f t="shared" si="84"/>
        <v/>
      </c>
      <c r="AC129" s="153" t="str">
        <f t="shared" si="84"/>
        <v/>
      </c>
      <c r="AD129" s="153" t="str">
        <f t="shared" si="84"/>
        <v/>
      </c>
      <c r="AE129" s="153" t="str">
        <f t="shared" si="84"/>
        <v/>
      </c>
    </row>
    <row r="130" spans="1:35">
      <c r="A130" s="25"/>
      <c r="B130" s="127"/>
      <c r="C130" s="128">
        <v>5</v>
      </c>
      <c r="D130" s="129">
        <v>0.58333333333333337</v>
      </c>
      <c r="E130" s="212" t="s">
        <v>829</v>
      </c>
      <c r="F130" s="119" t="str">
        <f t="shared" si="81"/>
        <v>女子1部</v>
      </c>
      <c r="G130" s="130" t="str">
        <f t="shared" si="82"/>
        <v>ひまっきーず</v>
      </c>
      <c r="H130" s="192"/>
      <c r="I130" s="130" t="s">
        <v>1</v>
      </c>
      <c r="J130" s="130"/>
      <c r="K130" s="128" t="str">
        <f t="shared" si="83"/>
        <v>ワンダフルマザーズ</v>
      </c>
      <c r="L130" s="132"/>
      <c r="M130" s="21"/>
      <c r="N130" s="22" t="str">
        <f t="shared" si="44"/>
        <v>La1</v>
      </c>
      <c r="O130" s="22" t="str">
        <f t="shared" si="45"/>
        <v>La3</v>
      </c>
      <c r="Q130" s="99"/>
      <c r="R130" s="99"/>
      <c r="S130" s="165"/>
      <c r="T130" s="99"/>
      <c r="U130" s="99"/>
      <c r="V130" s="99"/>
      <c r="W130" s="99"/>
      <c r="Y130" s="153" t="str">
        <f t="shared" si="84"/>
        <v/>
      </c>
      <c r="Z130" s="153" t="str">
        <f t="shared" si="84"/>
        <v/>
      </c>
      <c r="AA130" s="161" t="str">
        <f t="shared" si="84"/>
        <v/>
      </c>
      <c r="AB130" s="153" t="str">
        <f t="shared" si="84"/>
        <v/>
      </c>
      <c r="AC130" s="153" t="str">
        <f t="shared" si="84"/>
        <v/>
      </c>
      <c r="AD130" s="153" t="str">
        <f t="shared" si="84"/>
        <v/>
      </c>
      <c r="AE130" s="153" t="str">
        <f t="shared" si="84"/>
        <v/>
      </c>
    </row>
    <row r="131" spans="1:35" ht="16.5">
      <c r="A131" s="25"/>
      <c r="B131" s="355" t="s">
        <v>802</v>
      </c>
      <c r="C131" s="356"/>
      <c r="D131" s="356"/>
      <c r="E131" s="356"/>
      <c r="F131" s="356"/>
      <c r="G131" s="124"/>
      <c r="H131" s="125"/>
      <c r="I131" s="125"/>
      <c r="J131" s="125"/>
      <c r="K131" s="124"/>
      <c r="L131" s="126"/>
      <c r="M131" s="21"/>
      <c r="N131" s="22" t="str">
        <f t="shared" si="44"/>
        <v/>
      </c>
      <c r="O131" s="22" t="str">
        <f t="shared" si="45"/>
        <v/>
      </c>
      <c r="Q131" s="166"/>
      <c r="R131" s="123"/>
      <c r="Y131" s="153" t="str">
        <f t="shared" si="84"/>
        <v/>
      </c>
      <c r="Z131" s="153" t="str">
        <f t="shared" si="84"/>
        <v/>
      </c>
      <c r="AA131" s="161" t="str">
        <f t="shared" si="84"/>
        <v/>
      </c>
      <c r="AB131" s="153" t="str">
        <f t="shared" si="84"/>
        <v/>
      </c>
      <c r="AC131" s="153" t="str">
        <f t="shared" si="84"/>
        <v/>
      </c>
      <c r="AD131" s="153" t="str">
        <f t="shared" si="84"/>
        <v/>
      </c>
      <c r="AE131" s="153" t="str">
        <f t="shared" si="84"/>
        <v/>
      </c>
    </row>
    <row r="132" spans="1:35">
      <c r="A132" s="25"/>
      <c r="B132" s="127"/>
      <c r="C132" s="128">
        <v>1</v>
      </c>
      <c r="D132" s="129">
        <v>0.33333333333333331</v>
      </c>
      <c r="E132" s="211" t="s">
        <v>830</v>
      </c>
      <c r="F132" s="119" t="str">
        <f t="shared" ref="F132:F136" si="85">IF(E132="","",VLOOKUP(N132,TEAM_MST,3,FALSE))</f>
        <v>男子1部</v>
      </c>
      <c r="G132" s="130" t="str">
        <f t="shared" ref="G132:G136" si="86">IF(E132="","",VLOOKUP(N132,TEAM_MST,2,FALSE))</f>
        <v xml:space="preserve"> </v>
      </c>
      <c r="H132" s="192"/>
      <c r="I132" s="130" t="s">
        <v>1</v>
      </c>
      <c r="J132" s="130"/>
      <c r="K132" s="128" t="str">
        <f t="shared" ref="K132:K136" si="87">IF(E132="","",VLOOKUP(O132,TEAM_MST,2,FALSE))</f>
        <v xml:space="preserve"> </v>
      </c>
      <c r="L132" s="132"/>
      <c r="M132" s="21"/>
      <c r="N132" s="22" t="str">
        <f t="shared" si="44"/>
        <v>A準</v>
      </c>
      <c r="O132" s="22" t="str">
        <f t="shared" si="45"/>
        <v>A準</v>
      </c>
      <c r="Q132" s="99"/>
      <c r="R132" s="99"/>
      <c r="S132" s="165"/>
      <c r="T132" s="99"/>
      <c r="U132" s="99"/>
      <c r="V132" s="99"/>
      <c r="W132" s="99"/>
      <c r="Y132" s="153" t="str">
        <f t="shared" si="84"/>
        <v/>
      </c>
      <c r="Z132" s="153" t="str">
        <f t="shared" si="84"/>
        <v/>
      </c>
      <c r="AA132" s="161" t="str">
        <f t="shared" si="84"/>
        <v/>
      </c>
      <c r="AB132" s="153" t="str">
        <f t="shared" si="84"/>
        <v/>
      </c>
      <c r="AC132" s="153" t="str">
        <f t="shared" si="84"/>
        <v/>
      </c>
      <c r="AD132" s="153" t="str">
        <f t="shared" si="84"/>
        <v/>
      </c>
      <c r="AE132" s="153" t="str">
        <f t="shared" si="84"/>
        <v/>
      </c>
    </row>
    <row r="133" spans="1:35">
      <c r="A133" s="25"/>
      <c r="B133" s="127"/>
      <c r="C133" s="128">
        <v>2</v>
      </c>
      <c r="D133" s="129">
        <v>0.39583333333333331</v>
      </c>
      <c r="E133" s="211" t="s">
        <v>831</v>
      </c>
      <c r="F133" s="119" t="str">
        <f t="shared" si="85"/>
        <v>男子2部</v>
      </c>
      <c r="G133" s="130" t="str">
        <f t="shared" si="86"/>
        <v xml:space="preserve"> </v>
      </c>
      <c r="H133" s="131"/>
      <c r="I133" s="130" t="s">
        <v>1</v>
      </c>
      <c r="J133" s="191"/>
      <c r="K133" s="128" t="str">
        <f t="shared" si="87"/>
        <v xml:space="preserve"> </v>
      </c>
      <c r="L133" s="132"/>
      <c r="M133" s="21"/>
      <c r="N133" s="22" t="str">
        <f t="shared" si="44"/>
        <v>B準</v>
      </c>
      <c r="O133" s="22" t="str">
        <f t="shared" si="45"/>
        <v>B準</v>
      </c>
      <c r="Q133" s="99"/>
      <c r="R133" s="99"/>
      <c r="S133" s="165"/>
      <c r="T133" s="99"/>
      <c r="U133" s="99"/>
      <c r="V133" s="99"/>
      <c r="W133" s="99"/>
      <c r="Y133" s="153" t="str">
        <f t="shared" si="84"/>
        <v/>
      </c>
      <c r="Z133" s="153" t="str">
        <f t="shared" si="84"/>
        <v/>
      </c>
      <c r="AA133" s="161" t="str">
        <f t="shared" si="84"/>
        <v/>
      </c>
      <c r="AB133" s="153" t="str">
        <f t="shared" si="84"/>
        <v/>
      </c>
      <c r="AC133" s="153" t="str">
        <f t="shared" si="84"/>
        <v/>
      </c>
      <c r="AD133" s="153" t="str">
        <f t="shared" si="84"/>
        <v/>
      </c>
      <c r="AE133" s="153" t="str">
        <f t="shared" si="84"/>
        <v/>
      </c>
    </row>
    <row r="134" spans="1:35">
      <c r="A134" s="25"/>
      <c r="B134" s="127"/>
      <c r="C134" s="128">
        <v>3</v>
      </c>
      <c r="D134" s="129">
        <v>0.45833333333333331</v>
      </c>
      <c r="E134" s="211" t="s">
        <v>832</v>
      </c>
      <c r="F134" s="119" t="str">
        <f t="shared" si="85"/>
        <v>男子2部</v>
      </c>
      <c r="G134" s="130" t="str">
        <f t="shared" si="86"/>
        <v xml:space="preserve"> </v>
      </c>
      <c r="H134" s="131"/>
      <c r="I134" s="130" t="s">
        <v>1</v>
      </c>
      <c r="J134" s="191"/>
      <c r="K134" s="128" t="str">
        <f t="shared" si="87"/>
        <v xml:space="preserve"> </v>
      </c>
      <c r="L134" s="132"/>
      <c r="M134" s="21"/>
      <c r="N134" s="22" t="str">
        <f t="shared" si="44"/>
        <v>B②</v>
      </c>
      <c r="O134" s="22" t="str">
        <f t="shared" si="45"/>
        <v>B②</v>
      </c>
      <c r="Q134" s="99"/>
      <c r="R134" s="99"/>
      <c r="S134" s="165"/>
      <c r="T134" s="99"/>
      <c r="U134" s="99"/>
      <c r="V134" s="99"/>
      <c r="W134" s="99"/>
      <c r="Y134" s="153" t="str">
        <f t="shared" si="84"/>
        <v/>
      </c>
      <c r="Z134" s="153" t="str">
        <f t="shared" si="84"/>
        <v/>
      </c>
      <c r="AA134" s="161" t="str">
        <f t="shared" si="84"/>
        <v/>
      </c>
      <c r="AB134" s="153" t="str">
        <f t="shared" si="84"/>
        <v/>
      </c>
      <c r="AC134" s="153" t="str">
        <f t="shared" si="84"/>
        <v/>
      </c>
      <c r="AD134" s="153" t="str">
        <f t="shared" si="84"/>
        <v/>
      </c>
      <c r="AE134" s="153" t="str">
        <f t="shared" si="84"/>
        <v/>
      </c>
    </row>
    <row r="135" spans="1:35">
      <c r="A135" s="25"/>
      <c r="B135" s="127"/>
      <c r="C135" s="128">
        <v>4</v>
      </c>
      <c r="D135" s="129">
        <v>0.52083333333333337</v>
      </c>
      <c r="E135" s="211" t="s">
        <v>833</v>
      </c>
      <c r="F135" s="119" t="str">
        <f t="shared" si="85"/>
        <v>男子2部</v>
      </c>
      <c r="G135" s="130" t="str">
        <f t="shared" si="86"/>
        <v xml:space="preserve"> </v>
      </c>
      <c r="H135" s="192"/>
      <c r="I135" s="130" t="s">
        <v>1</v>
      </c>
      <c r="J135" s="130"/>
      <c r="K135" s="128" t="str">
        <f t="shared" si="87"/>
        <v xml:space="preserve"> </v>
      </c>
      <c r="L135" s="132"/>
      <c r="M135" s="21"/>
      <c r="N135" s="22" t="str">
        <f t="shared" si="44"/>
        <v>B③</v>
      </c>
      <c r="O135" s="22" t="str">
        <f t="shared" si="45"/>
        <v>B③</v>
      </c>
      <c r="Q135" s="99"/>
      <c r="R135" s="99"/>
      <c r="S135" s="165"/>
      <c r="T135" s="99"/>
      <c r="U135" s="99"/>
      <c r="V135" s="99"/>
      <c r="W135" s="99"/>
      <c r="Y135" s="153" t="str">
        <f t="shared" si="84"/>
        <v/>
      </c>
      <c r="Z135" s="153" t="str">
        <f t="shared" si="84"/>
        <v/>
      </c>
      <c r="AA135" s="161" t="str">
        <f t="shared" si="84"/>
        <v/>
      </c>
      <c r="AB135" s="153" t="str">
        <f t="shared" si="84"/>
        <v/>
      </c>
      <c r="AC135" s="153" t="str">
        <f t="shared" si="84"/>
        <v/>
      </c>
      <c r="AD135" s="153" t="str">
        <f t="shared" si="84"/>
        <v/>
      </c>
      <c r="AE135" s="153" t="str">
        <f t="shared" si="84"/>
        <v/>
      </c>
    </row>
    <row r="136" spans="1:35">
      <c r="A136" s="25"/>
      <c r="B136" s="135"/>
      <c r="C136" s="128">
        <v>5</v>
      </c>
      <c r="D136" s="129">
        <v>0.58333333333333337</v>
      </c>
      <c r="E136" s="211"/>
      <c r="F136" s="119" t="str">
        <f t="shared" si="85"/>
        <v/>
      </c>
      <c r="G136" s="130" t="str">
        <f t="shared" si="86"/>
        <v/>
      </c>
      <c r="H136" s="131"/>
      <c r="I136" s="130" t="s">
        <v>1</v>
      </c>
      <c r="J136" s="191"/>
      <c r="K136" s="128" t="str">
        <f t="shared" si="87"/>
        <v/>
      </c>
      <c r="L136" s="132"/>
      <c r="M136" s="21"/>
      <c r="N136" s="22" t="str">
        <f t="shared" si="44"/>
        <v/>
      </c>
      <c r="O136" s="22" t="str">
        <f t="shared" si="45"/>
        <v/>
      </c>
      <c r="Q136" s="99"/>
      <c r="R136" s="99"/>
      <c r="S136" s="165"/>
      <c r="T136" s="99"/>
      <c r="U136" s="99"/>
      <c r="V136" s="99"/>
      <c r="W136" s="99"/>
      <c r="Y136" s="153" t="str">
        <f t="shared" si="84"/>
        <v/>
      </c>
      <c r="Z136" s="153" t="str">
        <f t="shared" si="84"/>
        <v/>
      </c>
      <c r="AA136" s="161" t="str">
        <f t="shared" si="84"/>
        <v/>
      </c>
      <c r="AB136" s="153" t="str">
        <f t="shared" si="84"/>
        <v/>
      </c>
      <c r="AC136" s="153" t="str">
        <f t="shared" si="84"/>
        <v/>
      </c>
      <c r="AD136" s="153" t="str">
        <f t="shared" si="84"/>
        <v/>
      </c>
      <c r="AE136" s="153" t="str">
        <f t="shared" si="84"/>
        <v/>
      </c>
    </row>
    <row r="137" spans="1:35" s="26" customFormat="1" ht="8.25">
      <c r="A137" s="101"/>
      <c r="B137" s="102"/>
      <c r="C137" s="103"/>
      <c r="D137" s="104"/>
      <c r="E137" s="208"/>
      <c r="F137" s="102"/>
      <c r="G137" s="120"/>
      <c r="H137" s="102"/>
      <c r="I137" s="102"/>
      <c r="J137" s="102"/>
      <c r="K137" s="120"/>
      <c r="L137" s="105"/>
      <c r="N137" s="106" t="str">
        <f t="shared" si="44"/>
        <v/>
      </c>
      <c r="O137" s="106" t="str">
        <f t="shared" si="45"/>
        <v/>
      </c>
      <c r="Q137" s="168"/>
      <c r="R137" s="168"/>
      <c r="S137" s="168"/>
      <c r="T137" s="168"/>
      <c r="U137" s="168"/>
      <c r="V137" s="168"/>
      <c r="W137" s="168"/>
      <c r="X137" s="168"/>
      <c r="Y137" s="169" t="str">
        <f t="shared" si="84"/>
        <v/>
      </c>
      <c r="Z137" s="169" t="str">
        <f t="shared" si="84"/>
        <v/>
      </c>
      <c r="AA137" s="170" t="str">
        <f t="shared" si="84"/>
        <v/>
      </c>
      <c r="AB137" s="169" t="str">
        <f t="shared" si="84"/>
        <v/>
      </c>
      <c r="AC137" s="169" t="str">
        <f t="shared" si="84"/>
        <v/>
      </c>
      <c r="AD137" s="169" t="str">
        <f t="shared" si="84"/>
        <v/>
      </c>
      <c r="AE137" s="169" t="str">
        <f t="shared" si="84"/>
        <v/>
      </c>
      <c r="AH137" s="168"/>
      <c r="AI137" s="168"/>
    </row>
    <row r="138" spans="1:35" ht="19.5">
      <c r="A138" s="6" t="s">
        <v>806</v>
      </c>
      <c r="B138" s="77"/>
      <c r="C138" s="78"/>
      <c r="D138" s="78"/>
      <c r="E138" s="209"/>
      <c r="F138" s="78"/>
      <c r="G138" s="121"/>
      <c r="H138" s="78"/>
      <c r="I138" s="78"/>
      <c r="J138" s="78"/>
      <c r="K138" s="121"/>
      <c r="L138" s="79"/>
      <c r="M138" s="21"/>
      <c r="N138" s="22" t="str">
        <f t="shared" si="44"/>
        <v/>
      </c>
      <c r="O138" s="22" t="str">
        <f t="shared" si="45"/>
        <v/>
      </c>
      <c r="Y138" s="153" t="str">
        <f t="shared" si="84"/>
        <v/>
      </c>
      <c r="Z138" s="153" t="str">
        <f t="shared" si="84"/>
        <v/>
      </c>
      <c r="AA138" s="161" t="str">
        <f t="shared" si="84"/>
        <v/>
      </c>
      <c r="AB138" s="153" t="str">
        <f t="shared" si="84"/>
        <v/>
      </c>
      <c r="AC138" s="153" t="str">
        <f t="shared" si="84"/>
        <v/>
      </c>
      <c r="AD138" s="153" t="str">
        <f t="shared" si="84"/>
        <v/>
      </c>
      <c r="AE138" s="153" t="str">
        <f t="shared" si="84"/>
        <v/>
      </c>
    </row>
    <row r="139" spans="1:35">
      <c r="A139" s="25"/>
      <c r="B139" s="357" t="s">
        <v>7</v>
      </c>
      <c r="C139" s="358"/>
      <c r="D139" s="80" t="s">
        <v>6</v>
      </c>
      <c r="E139" s="210" t="s">
        <v>5</v>
      </c>
      <c r="F139" s="107" t="s">
        <v>4</v>
      </c>
      <c r="G139" s="107" t="s">
        <v>3</v>
      </c>
      <c r="H139" s="108"/>
      <c r="I139" s="109" t="s">
        <v>1</v>
      </c>
      <c r="J139" s="107"/>
      <c r="K139" s="107" t="s">
        <v>2</v>
      </c>
      <c r="L139" s="107"/>
      <c r="M139" s="21"/>
      <c r="N139" s="22" t="str">
        <f t="shared" si="44"/>
        <v>Gno</v>
      </c>
      <c r="O139" s="22" t="str">
        <f t="shared" si="45"/>
        <v>Gn</v>
      </c>
      <c r="R139" s="123"/>
      <c r="Y139" s="153" t="str">
        <f t="shared" si="84"/>
        <v/>
      </c>
      <c r="Z139" s="153" t="str">
        <f t="shared" si="84"/>
        <v/>
      </c>
      <c r="AA139" s="161" t="str">
        <f t="shared" si="84"/>
        <v/>
      </c>
      <c r="AB139" s="153" t="str">
        <f t="shared" si="84"/>
        <v/>
      </c>
      <c r="AC139" s="153" t="str">
        <f t="shared" si="84"/>
        <v/>
      </c>
      <c r="AD139" s="153" t="str">
        <f t="shared" si="84"/>
        <v/>
      </c>
      <c r="AE139" s="153" t="str">
        <f t="shared" si="84"/>
        <v/>
      </c>
    </row>
    <row r="140" spans="1:35" ht="16.5">
      <c r="A140" s="25"/>
      <c r="B140" s="355" t="s">
        <v>168</v>
      </c>
      <c r="C140" s="356"/>
      <c r="D140" s="356"/>
      <c r="E140" s="356"/>
      <c r="F140" s="356"/>
      <c r="G140" s="124"/>
      <c r="H140" s="125"/>
      <c r="I140" s="125"/>
      <c r="J140" s="125"/>
      <c r="K140" s="124"/>
      <c r="L140" s="126"/>
      <c r="M140" s="21"/>
      <c r="N140" s="22" t="str">
        <f t="shared" si="44"/>
        <v/>
      </c>
      <c r="O140" s="22" t="str">
        <f t="shared" si="45"/>
        <v/>
      </c>
      <c r="Q140" s="166"/>
      <c r="R140" s="123"/>
      <c r="Y140" s="153" t="str">
        <f t="shared" si="84"/>
        <v/>
      </c>
      <c r="Z140" s="153" t="str">
        <f t="shared" si="84"/>
        <v/>
      </c>
      <c r="AA140" s="161" t="str">
        <f t="shared" si="84"/>
        <v/>
      </c>
      <c r="AB140" s="153" t="str">
        <f t="shared" si="84"/>
        <v/>
      </c>
      <c r="AC140" s="153" t="str">
        <f t="shared" si="84"/>
        <v/>
      </c>
      <c r="AD140" s="153" t="str">
        <f t="shared" si="84"/>
        <v/>
      </c>
      <c r="AE140" s="153" t="str">
        <f t="shared" si="84"/>
        <v/>
      </c>
    </row>
    <row r="141" spans="1:35">
      <c r="A141" s="25"/>
      <c r="B141" s="127"/>
      <c r="C141" s="128">
        <v>1</v>
      </c>
      <c r="D141" s="129">
        <v>0.33333333333333331</v>
      </c>
      <c r="E141" s="211" t="s">
        <v>834</v>
      </c>
      <c r="F141" s="119" t="str">
        <f t="shared" ref="F141:F145" si="88">IF(E141="","",VLOOKUP(N141,TEAM_MST,3,FALSE))</f>
        <v>実年1部</v>
      </c>
      <c r="G141" s="130" t="str">
        <f t="shared" ref="G141:G145" si="89">IF(E141="","",VLOOKUP(N141,TEAM_MST,2,FALSE))</f>
        <v xml:space="preserve"> </v>
      </c>
      <c r="H141" s="192"/>
      <c r="I141" s="130" t="s">
        <v>1</v>
      </c>
      <c r="J141" s="130"/>
      <c r="K141" s="128" t="str">
        <f t="shared" ref="K141:K145" si="90">IF(E141="","",VLOOKUP(O141,TEAM_MST,2,FALSE))</f>
        <v xml:space="preserve"> </v>
      </c>
      <c r="L141" s="132"/>
      <c r="M141" s="21"/>
      <c r="N141" s="22" t="str">
        <f t="shared" si="44"/>
        <v>J残</v>
      </c>
      <c r="O141" s="22" t="str">
        <f t="shared" si="45"/>
        <v>J残</v>
      </c>
      <c r="Q141" s="99"/>
      <c r="R141" s="99"/>
      <c r="S141" s="165"/>
      <c r="T141" s="99"/>
      <c r="U141" s="99"/>
      <c r="V141" s="99"/>
      <c r="W141" s="99"/>
      <c r="Y141" s="153" t="str">
        <f t="shared" si="84"/>
        <v/>
      </c>
      <c r="Z141" s="153" t="str">
        <f t="shared" si="84"/>
        <v/>
      </c>
      <c r="AA141" s="161" t="str">
        <f t="shared" si="84"/>
        <v/>
      </c>
      <c r="AB141" s="153" t="str">
        <f t="shared" si="84"/>
        <v/>
      </c>
      <c r="AC141" s="153" t="str">
        <f t="shared" si="84"/>
        <v/>
      </c>
      <c r="AD141" s="153" t="str">
        <f t="shared" si="84"/>
        <v/>
      </c>
      <c r="AE141" s="153" t="str">
        <f t="shared" si="84"/>
        <v/>
      </c>
    </row>
    <row r="142" spans="1:35">
      <c r="A142" s="25"/>
      <c r="B142" s="127"/>
      <c r="C142" s="128">
        <v>2</v>
      </c>
      <c r="D142" s="129">
        <v>0.39583333333333331</v>
      </c>
      <c r="E142" s="211" t="s">
        <v>835</v>
      </c>
      <c r="F142" s="119" t="str">
        <f t="shared" si="88"/>
        <v>実年2部</v>
      </c>
      <c r="G142" s="130" t="str">
        <f t="shared" si="89"/>
        <v xml:space="preserve"> </v>
      </c>
      <c r="H142" s="131"/>
      <c r="I142" s="130" t="s">
        <v>1</v>
      </c>
      <c r="J142" s="191"/>
      <c r="K142" s="128" t="str">
        <f t="shared" si="90"/>
        <v xml:space="preserve"> </v>
      </c>
      <c r="L142" s="132"/>
      <c r="M142" s="21"/>
      <c r="N142" s="22" t="str">
        <f t="shared" si="44"/>
        <v>S準</v>
      </c>
      <c r="O142" s="22" t="str">
        <f t="shared" si="45"/>
        <v>S準</v>
      </c>
      <c r="Q142" s="99"/>
      <c r="R142" s="99"/>
      <c r="S142" s="165"/>
      <c r="T142" s="99"/>
      <c r="U142" s="99"/>
      <c r="V142" s="99"/>
      <c r="W142" s="99"/>
      <c r="Y142" s="153" t="str">
        <f t="shared" si="84"/>
        <v/>
      </c>
      <c r="Z142" s="153" t="str">
        <f t="shared" si="84"/>
        <v/>
      </c>
      <c r="AA142" s="161" t="str">
        <f t="shared" si="84"/>
        <v/>
      </c>
      <c r="AB142" s="153" t="str">
        <f t="shared" si="84"/>
        <v/>
      </c>
      <c r="AC142" s="153" t="str">
        <f t="shared" si="84"/>
        <v/>
      </c>
      <c r="AD142" s="153" t="str">
        <f t="shared" si="84"/>
        <v/>
      </c>
      <c r="AE142" s="153" t="str">
        <f t="shared" si="84"/>
        <v/>
      </c>
    </row>
    <row r="143" spans="1:35">
      <c r="A143" s="25"/>
      <c r="B143" s="127"/>
      <c r="C143" s="128">
        <v>3</v>
      </c>
      <c r="D143" s="129">
        <v>0.45833333333333331</v>
      </c>
      <c r="E143" s="211" t="s">
        <v>836</v>
      </c>
      <c r="F143" s="119" t="str">
        <f t="shared" si="88"/>
        <v>実年2部</v>
      </c>
      <c r="G143" s="130" t="str">
        <f t="shared" si="89"/>
        <v xml:space="preserve"> </v>
      </c>
      <c r="H143" s="192"/>
      <c r="I143" s="130" t="s">
        <v>1</v>
      </c>
      <c r="J143" s="130"/>
      <c r="K143" s="128" t="str">
        <f t="shared" si="90"/>
        <v xml:space="preserve"> </v>
      </c>
      <c r="L143" s="132"/>
      <c r="M143" s="21"/>
      <c r="N143" s="22" t="str">
        <f t="shared" ref="N143:N145" si="91">IF(E143="","",LEFT(E143,3))</f>
        <v>S②</v>
      </c>
      <c r="O143" s="22" t="str">
        <f t="shared" ref="O143:O145" si="92">IF(E143="","",LEFT(E143,2)&amp;MID(E143,4,1))</f>
        <v>S②</v>
      </c>
      <c r="Q143" s="99"/>
      <c r="R143" s="99"/>
      <c r="S143" s="165"/>
      <c r="T143" s="99"/>
      <c r="U143" s="99"/>
      <c r="V143" s="99"/>
      <c r="W143" s="99"/>
      <c r="Y143" s="153" t="str">
        <f t="shared" si="84"/>
        <v/>
      </c>
      <c r="Z143" s="153" t="str">
        <f t="shared" si="84"/>
        <v/>
      </c>
      <c r="AA143" s="161" t="str">
        <f t="shared" si="84"/>
        <v/>
      </c>
      <c r="AB143" s="153" t="str">
        <f t="shared" si="84"/>
        <v/>
      </c>
      <c r="AC143" s="153" t="str">
        <f t="shared" si="84"/>
        <v/>
      </c>
      <c r="AD143" s="153" t="str">
        <f t="shared" si="84"/>
        <v/>
      </c>
      <c r="AE143" s="153" t="str">
        <f t="shared" si="84"/>
        <v/>
      </c>
    </row>
    <row r="144" spans="1:35">
      <c r="A144" s="25"/>
      <c r="B144" s="127"/>
      <c r="C144" s="128">
        <v>4</v>
      </c>
      <c r="D144" s="129">
        <v>0.52083333333333337</v>
      </c>
      <c r="E144" s="212" t="s">
        <v>837</v>
      </c>
      <c r="F144" s="119" t="str">
        <f t="shared" si="88"/>
        <v>実年2部</v>
      </c>
      <c r="G144" s="130" t="str">
        <f t="shared" si="89"/>
        <v xml:space="preserve"> </v>
      </c>
      <c r="H144" s="192"/>
      <c r="I144" s="130" t="s">
        <v>1</v>
      </c>
      <c r="J144" s="130"/>
      <c r="K144" s="128" t="str">
        <f t="shared" si="90"/>
        <v xml:space="preserve"> </v>
      </c>
      <c r="L144" s="132"/>
      <c r="M144" s="21"/>
      <c r="N144" s="22" t="str">
        <f t="shared" si="91"/>
        <v>S③</v>
      </c>
      <c r="O144" s="22" t="str">
        <f t="shared" si="92"/>
        <v>S③</v>
      </c>
      <c r="Q144" s="99"/>
      <c r="R144" s="99"/>
      <c r="S144" s="165"/>
      <c r="T144" s="99"/>
      <c r="U144" s="99"/>
      <c r="V144" s="99"/>
      <c r="W144" s="99"/>
      <c r="Y144" s="153" t="str">
        <f t="shared" si="84"/>
        <v/>
      </c>
      <c r="Z144" s="153" t="str">
        <f t="shared" si="84"/>
        <v/>
      </c>
      <c r="AA144" s="161" t="str">
        <f t="shared" si="84"/>
        <v/>
      </c>
      <c r="AB144" s="153" t="str">
        <f t="shared" si="84"/>
        <v/>
      </c>
      <c r="AC144" s="153" t="str">
        <f t="shared" si="84"/>
        <v/>
      </c>
      <c r="AD144" s="153" t="str">
        <f t="shared" si="84"/>
        <v/>
      </c>
      <c r="AE144" s="153" t="str">
        <f t="shared" si="84"/>
        <v/>
      </c>
    </row>
    <row r="145" spans="1:35">
      <c r="A145" s="25"/>
      <c r="B145" s="135"/>
      <c r="C145" s="128">
        <v>5</v>
      </c>
      <c r="D145" s="129">
        <v>0.58333333333333337</v>
      </c>
      <c r="E145" s="212"/>
      <c r="F145" s="119" t="str">
        <f t="shared" si="88"/>
        <v/>
      </c>
      <c r="G145" s="130" t="str">
        <f t="shared" si="89"/>
        <v/>
      </c>
      <c r="H145" s="192"/>
      <c r="I145" s="130" t="s">
        <v>1</v>
      </c>
      <c r="J145" s="130"/>
      <c r="K145" s="128" t="str">
        <f t="shared" si="90"/>
        <v/>
      </c>
      <c r="L145" s="132"/>
      <c r="M145" s="21"/>
      <c r="N145" s="22" t="str">
        <f t="shared" si="91"/>
        <v/>
      </c>
      <c r="O145" s="22" t="str">
        <f t="shared" si="92"/>
        <v/>
      </c>
      <c r="Q145" s="99"/>
      <c r="R145" s="99"/>
      <c r="S145" s="165"/>
      <c r="T145" s="99"/>
      <c r="U145" s="99"/>
      <c r="V145" s="99"/>
      <c r="W145" s="99"/>
      <c r="Y145" s="153" t="str">
        <f t="shared" ref="Y145:AE160" si="93">IF(Q145=0,"",VLOOKUP(Q145,UMP_MST,3,FALSE))</f>
        <v/>
      </c>
      <c r="Z145" s="153" t="str">
        <f t="shared" si="93"/>
        <v/>
      </c>
      <c r="AA145" s="161" t="str">
        <f t="shared" si="93"/>
        <v/>
      </c>
      <c r="AB145" s="153" t="str">
        <f t="shared" si="93"/>
        <v/>
      </c>
      <c r="AC145" s="153" t="str">
        <f t="shared" si="93"/>
        <v/>
      </c>
      <c r="AD145" s="153" t="str">
        <f t="shared" si="93"/>
        <v/>
      </c>
      <c r="AE145" s="153" t="str">
        <f t="shared" si="93"/>
        <v/>
      </c>
    </row>
    <row r="146" spans="1:35" s="26" customFormat="1" ht="8.25">
      <c r="A146" s="101"/>
      <c r="B146" s="102"/>
      <c r="C146" s="103"/>
      <c r="D146" s="104"/>
      <c r="E146" s="208"/>
      <c r="F146" s="102"/>
      <c r="G146" s="120"/>
      <c r="H146" s="102"/>
      <c r="I146" s="102"/>
      <c r="J146" s="102"/>
      <c r="K146" s="120"/>
      <c r="L146" s="105"/>
      <c r="N146" s="106" t="str">
        <f>IF(E146="","",LEFT(E146,3))</f>
        <v/>
      </c>
      <c r="O146" s="106" t="str">
        <f>IF(E146="","",LEFT(E146,2)&amp;MID(E146,4,1))</f>
        <v/>
      </c>
      <c r="Q146" s="168"/>
      <c r="R146" s="168"/>
      <c r="S146" s="168"/>
      <c r="T146" s="168"/>
      <c r="U146" s="168"/>
      <c r="V146" s="168"/>
      <c r="W146" s="168"/>
      <c r="X146" s="168"/>
      <c r="Y146" s="169" t="str">
        <f t="shared" si="93"/>
        <v/>
      </c>
      <c r="Z146" s="169" t="str">
        <f t="shared" si="93"/>
        <v/>
      </c>
      <c r="AA146" s="170" t="str">
        <f t="shared" si="93"/>
        <v/>
      </c>
      <c r="AB146" s="169" t="str">
        <f t="shared" si="93"/>
        <v/>
      </c>
      <c r="AC146" s="169" t="str">
        <f t="shared" si="93"/>
        <v/>
      </c>
      <c r="AD146" s="169" t="str">
        <f t="shared" si="93"/>
        <v/>
      </c>
      <c r="AE146" s="169" t="str">
        <f t="shared" si="93"/>
        <v/>
      </c>
      <c r="AH146" s="168"/>
      <c r="AI146" s="168"/>
    </row>
    <row r="147" spans="1:35" ht="19.5">
      <c r="A147" s="6" t="s">
        <v>807</v>
      </c>
      <c r="B147" s="77"/>
      <c r="C147" s="78"/>
      <c r="D147" s="78"/>
      <c r="E147" s="209"/>
      <c r="F147" s="78"/>
      <c r="G147" s="121"/>
      <c r="H147" s="78"/>
      <c r="I147" s="78"/>
      <c r="J147" s="78"/>
      <c r="K147" s="121"/>
      <c r="L147" s="79"/>
      <c r="M147" s="21"/>
      <c r="N147" s="22" t="str">
        <f>IF(E147="","",LEFT(E147,3))</f>
        <v/>
      </c>
      <c r="O147" s="22" t="str">
        <f>IF(E147="","",LEFT(E147,2)&amp;MID(E147,4,1))</f>
        <v/>
      </c>
      <c r="Y147" s="153" t="str">
        <f t="shared" si="93"/>
        <v/>
      </c>
      <c r="Z147" s="153" t="str">
        <f t="shared" si="93"/>
        <v/>
      </c>
      <c r="AA147" s="161" t="str">
        <f t="shared" si="93"/>
        <v/>
      </c>
      <c r="AB147" s="153" t="str">
        <f t="shared" si="93"/>
        <v/>
      </c>
      <c r="AC147" s="153" t="str">
        <f t="shared" si="93"/>
        <v/>
      </c>
      <c r="AD147" s="153" t="str">
        <f t="shared" si="93"/>
        <v/>
      </c>
      <c r="AE147" s="153" t="str">
        <f t="shared" si="93"/>
        <v/>
      </c>
    </row>
    <row r="148" spans="1:35">
      <c r="A148" s="25"/>
      <c r="B148" s="357" t="s">
        <v>7</v>
      </c>
      <c r="C148" s="358"/>
      <c r="D148" s="80" t="s">
        <v>6</v>
      </c>
      <c r="E148" s="210" t="s">
        <v>5</v>
      </c>
      <c r="F148" s="107" t="s">
        <v>4</v>
      </c>
      <c r="G148" s="107" t="s">
        <v>3</v>
      </c>
      <c r="H148" s="108"/>
      <c r="I148" s="109" t="s">
        <v>1</v>
      </c>
      <c r="J148" s="107"/>
      <c r="K148" s="107" t="s">
        <v>2</v>
      </c>
      <c r="L148" s="107"/>
      <c r="M148" s="21"/>
      <c r="N148" s="22" t="str">
        <f t="shared" ref="N148:N154" si="94">IF(E148="","",LEFT(E148,3))</f>
        <v>Gno</v>
      </c>
      <c r="O148" s="22" t="str">
        <f t="shared" ref="O148:O154" si="95">IF(E148="","",LEFT(E148,2)&amp;MID(E148,4,1))</f>
        <v>Gn</v>
      </c>
      <c r="R148" s="123"/>
      <c r="Y148" s="153" t="str">
        <f t="shared" si="93"/>
        <v/>
      </c>
      <c r="Z148" s="153" t="str">
        <f t="shared" si="93"/>
        <v/>
      </c>
      <c r="AA148" s="161" t="str">
        <f t="shared" si="93"/>
        <v/>
      </c>
      <c r="AB148" s="153" t="str">
        <f t="shared" si="93"/>
        <v/>
      </c>
      <c r="AC148" s="153" t="str">
        <f t="shared" si="93"/>
        <v/>
      </c>
      <c r="AD148" s="153" t="str">
        <f t="shared" si="93"/>
        <v/>
      </c>
      <c r="AE148" s="153" t="str">
        <f t="shared" si="93"/>
        <v/>
      </c>
    </row>
    <row r="149" spans="1:35" ht="16.5">
      <c r="A149" s="25"/>
      <c r="B149" s="355" t="s">
        <v>168</v>
      </c>
      <c r="C149" s="356"/>
      <c r="D149" s="356"/>
      <c r="E149" s="356"/>
      <c r="F149" s="356"/>
      <c r="G149" s="124"/>
      <c r="H149" s="125"/>
      <c r="I149" s="125"/>
      <c r="J149" s="125"/>
      <c r="K149" s="124"/>
      <c r="L149" s="126"/>
      <c r="M149" s="21"/>
      <c r="N149" s="22" t="str">
        <f t="shared" si="94"/>
        <v/>
      </c>
      <c r="O149" s="22" t="str">
        <f t="shared" si="95"/>
        <v/>
      </c>
      <c r="Q149" s="166"/>
      <c r="R149" s="123"/>
      <c r="Y149" s="153" t="str">
        <f t="shared" si="93"/>
        <v/>
      </c>
      <c r="Z149" s="153" t="str">
        <f t="shared" si="93"/>
        <v/>
      </c>
      <c r="AA149" s="161" t="str">
        <f t="shared" si="93"/>
        <v/>
      </c>
      <c r="AB149" s="153" t="str">
        <f t="shared" si="93"/>
        <v/>
      </c>
      <c r="AC149" s="153" t="str">
        <f t="shared" si="93"/>
        <v/>
      </c>
      <c r="AD149" s="153" t="str">
        <f t="shared" si="93"/>
        <v/>
      </c>
      <c r="AE149" s="153" t="str">
        <f t="shared" si="93"/>
        <v/>
      </c>
    </row>
    <row r="150" spans="1:35">
      <c r="A150" s="25"/>
      <c r="B150" s="127"/>
      <c r="C150" s="128">
        <v>1</v>
      </c>
      <c r="D150" s="129">
        <v>0.33333333333333331</v>
      </c>
      <c r="E150" s="211" t="s">
        <v>838</v>
      </c>
      <c r="F150" s="119" t="str">
        <f t="shared" ref="F150:F154" si="96">IF(E150="","",VLOOKUP(N150,TEAM_MST,3,FALSE))</f>
        <v>実年1部</v>
      </c>
      <c r="G150" s="130" t="str">
        <f t="shared" ref="G150:G154" si="97">IF(E150="","",VLOOKUP(N150,TEAM_MST,2,FALSE))</f>
        <v xml:space="preserve"> </v>
      </c>
      <c r="H150" s="192"/>
      <c r="I150" s="130" t="s">
        <v>1</v>
      </c>
      <c r="J150" s="130"/>
      <c r="K150" s="128" t="str">
        <f t="shared" ref="K150:K154" si="98">IF(E150="","",VLOOKUP(O150,TEAM_MST,2,FALSE))</f>
        <v xml:space="preserve"> </v>
      </c>
      <c r="L150" s="132"/>
      <c r="M150" s="21"/>
      <c r="N150" s="22" t="str">
        <f t="shared" si="94"/>
        <v>J決</v>
      </c>
      <c r="O150" s="22" t="str">
        <f t="shared" si="95"/>
        <v>J決</v>
      </c>
      <c r="Q150" s="99"/>
      <c r="R150" s="99"/>
      <c r="S150" s="165"/>
      <c r="T150" s="99"/>
      <c r="U150" s="99"/>
      <c r="V150" s="99"/>
      <c r="W150" s="99"/>
      <c r="Y150" s="153" t="str">
        <f t="shared" si="93"/>
        <v/>
      </c>
      <c r="Z150" s="153" t="str">
        <f t="shared" si="93"/>
        <v/>
      </c>
      <c r="AA150" s="161" t="str">
        <f t="shared" si="93"/>
        <v/>
      </c>
      <c r="AB150" s="153" t="str">
        <f t="shared" si="93"/>
        <v/>
      </c>
      <c r="AC150" s="153" t="str">
        <f t="shared" si="93"/>
        <v/>
      </c>
      <c r="AD150" s="153" t="str">
        <f t="shared" si="93"/>
        <v/>
      </c>
      <c r="AE150" s="153" t="str">
        <f t="shared" si="93"/>
        <v/>
      </c>
    </row>
    <row r="151" spans="1:35">
      <c r="A151" s="25"/>
      <c r="B151" s="127"/>
      <c r="C151" s="128">
        <v>2</v>
      </c>
      <c r="D151" s="129">
        <v>0.39583333333333331</v>
      </c>
      <c r="E151" s="211" t="s">
        <v>839</v>
      </c>
      <c r="F151" s="119" t="str">
        <f t="shared" si="96"/>
        <v>実年2部</v>
      </c>
      <c r="G151" s="130" t="str">
        <f t="shared" si="97"/>
        <v xml:space="preserve"> </v>
      </c>
      <c r="H151" s="131"/>
      <c r="I151" s="130" t="s">
        <v>1</v>
      </c>
      <c r="J151" s="191"/>
      <c r="K151" s="128" t="str">
        <f t="shared" si="98"/>
        <v xml:space="preserve"> </v>
      </c>
      <c r="L151" s="132"/>
      <c r="M151" s="21"/>
      <c r="N151" s="22" t="str">
        <f t="shared" si="94"/>
        <v>S決</v>
      </c>
      <c r="O151" s="22" t="str">
        <f t="shared" si="95"/>
        <v>S決</v>
      </c>
      <c r="Q151" s="99"/>
      <c r="R151" s="99"/>
      <c r="S151" s="165"/>
      <c r="T151" s="99"/>
      <c r="U151" s="99"/>
      <c r="V151" s="99"/>
      <c r="W151" s="99"/>
      <c r="Y151" s="153" t="str">
        <f t="shared" si="93"/>
        <v/>
      </c>
      <c r="Z151" s="153" t="str">
        <f t="shared" si="93"/>
        <v/>
      </c>
      <c r="AA151" s="161" t="str">
        <f t="shared" si="93"/>
        <v/>
      </c>
      <c r="AB151" s="153" t="str">
        <f t="shared" si="93"/>
        <v/>
      </c>
      <c r="AC151" s="153" t="str">
        <f t="shared" si="93"/>
        <v/>
      </c>
      <c r="AD151" s="153" t="str">
        <f t="shared" si="93"/>
        <v/>
      </c>
      <c r="AE151" s="153" t="str">
        <f t="shared" si="93"/>
        <v/>
      </c>
    </row>
    <row r="152" spans="1:35">
      <c r="A152" s="25"/>
      <c r="B152" s="127"/>
      <c r="C152" s="128">
        <v>3</v>
      </c>
      <c r="D152" s="129">
        <v>0.45833333333333331</v>
      </c>
      <c r="E152" s="211" t="s">
        <v>840</v>
      </c>
      <c r="F152" s="119" t="str">
        <f t="shared" si="96"/>
        <v>女子</v>
      </c>
      <c r="G152" s="130" t="str">
        <f t="shared" si="97"/>
        <v xml:space="preserve"> </v>
      </c>
      <c r="H152" s="192"/>
      <c r="I152" s="130" t="s">
        <v>1</v>
      </c>
      <c r="J152" s="130"/>
      <c r="K152" s="128" t="str">
        <f t="shared" si="98"/>
        <v xml:space="preserve"> </v>
      </c>
      <c r="L152" s="132"/>
      <c r="M152" s="21"/>
      <c r="N152" s="22" t="str">
        <f t="shared" si="94"/>
        <v>QL戦</v>
      </c>
      <c r="O152" s="22" t="str">
        <f t="shared" si="95"/>
        <v>QL</v>
      </c>
      <c r="Q152" s="99"/>
      <c r="R152" s="99"/>
      <c r="S152" s="165"/>
      <c r="T152" s="99"/>
      <c r="U152" s="99"/>
      <c r="V152" s="99"/>
      <c r="W152" s="99"/>
      <c r="Y152" s="153" t="str">
        <f t="shared" si="93"/>
        <v/>
      </c>
      <c r="Z152" s="153" t="str">
        <f t="shared" si="93"/>
        <v/>
      </c>
      <c r="AA152" s="161" t="str">
        <f t="shared" si="93"/>
        <v/>
      </c>
      <c r="AB152" s="153" t="str">
        <f t="shared" si="93"/>
        <v/>
      </c>
      <c r="AC152" s="153" t="str">
        <f t="shared" si="93"/>
        <v/>
      </c>
      <c r="AD152" s="153" t="str">
        <f t="shared" si="93"/>
        <v/>
      </c>
      <c r="AE152" s="153" t="str">
        <f t="shared" si="93"/>
        <v/>
      </c>
    </row>
    <row r="153" spans="1:35">
      <c r="A153" s="25"/>
      <c r="B153" s="127"/>
      <c r="C153" s="128">
        <v>4</v>
      </c>
      <c r="D153" s="129">
        <v>0.52083333333333337</v>
      </c>
      <c r="E153" s="212"/>
      <c r="F153" s="119" t="str">
        <f t="shared" si="96"/>
        <v/>
      </c>
      <c r="G153" s="130" t="str">
        <f t="shared" si="97"/>
        <v/>
      </c>
      <c r="H153" s="192"/>
      <c r="I153" s="130" t="s">
        <v>1</v>
      </c>
      <c r="J153" s="130"/>
      <c r="K153" s="128" t="str">
        <f t="shared" si="98"/>
        <v/>
      </c>
      <c r="L153" s="132"/>
      <c r="M153" s="21"/>
      <c r="N153" s="22" t="str">
        <f t="shared" si="94"/>
        <v/>
      </c>
      <c r="O153" s="22" t="str">
        <f t="shared" si="95"/>
        <v/>
      </c>
      <c r="Q153" s="99"/>
      <c r="R153" s="99"/>
      <c r="S153" s="165"/>
      <c r="T153" s="99"/>
      <c r="U153" s="99"/>
      <c r="V153" s="99"/>
      <c r="W153" s="99"/>
      <c r="Y153" s="153" t="str">
        <f t="shared" si="93"/>
        <v/>
      </c>
      <c r="Z153" s="153" t="str">
        <f t="shared" si="93"/>
        <v/>
      </c>
      <c r="AA153" s="161" t="str">
        <f t="shared" si="93"/>
        <v/>
      </c>
      <c r="AB153" s="153" t="str">
        <f t="shared" si="93"/>
        <v/>
      </c>
      <c r="AC153" s="153" t="str">
        <f t="shared" si="93"/>
        <v/>
      </c>
      <c r="AD153" s="153" t="str">
        <f t="shared" si="93"/>
        <v/>
      </c>
      <c r="AE153" s="153" t="str">
        <f t="shared" si="93"/>
        <v/>
      </c>
    </row>
    <row r="154" spans="1:35">
      <c r="A154" s="25"/>
      <c r="B154" s="135"/>
      <c r="C154" s="128">
        <v>5</v>
      </c>
      <c r="D154" s="129">
        <v>0.58333333333333337</v>
      </c>
      <c r="E154" s="212"/>
      <c r="F154" s="119" t="str">
        <f t="shared" si="96"/>
        <v/>
      </c>
      <c r="G154" s="130" t="str">
        <f t="shared" si="97"/>
        <v/>
      </c>
      <c r="H154" s="192"/>
      <c r="I154" s="130" t="s">
        <v>1</v>
      </c>
      <c r="J154" s="130"/>
      <c r="K154" s="128" t="str">
        <f t="shared" si="98"/>
        <v/>
      </c>
      <c r="L154" s="132"/>
      <c r="M154" s="21"/>
      <c r="N154" s="22" t="str">
        <f t="shared" si="94"/>
        <v/>
      </c>
      <c r="O154" s="22" t="str">
        <f t="shared" si="95"/>
        <v/>
      </c>
      <c r="Q154" s="99"/>
      <c r="R154" s="99"/>
      <c r="S154" s="165"/>
      <c r="T154" s="99"/>
      <c r="U154" s="99"/>
      <c r="V154" s="99"/>
      <c r="W154" s="99"/>
      <c r="Y154" s="153" t="str">
        <f t="shared" si="93"/>
        <v/>
      </c>
      <c r="Z154" s="153" t="str">
        <f t="shared" si="93"/>
        <v/>
      </c>
      <c r="AA154" s="161" t="str">
        <f t="shared" si="93"/>
        <v/>
      </c>
      <c r="AB154" s="153" t="str">
        <f t="shared" si="93"/>
        <v/>
      </c>
      <c r="AC154" s="153" t="str">
        <f t="shared" si="93"/>
        <v/>
      </c>
      <c r="AD154" s="153" t="str">
        <f t="shared" si="93"/>
        <v/>
      </c>
      <c r="AE154" s="153" t="str">
        <f t="shared" si="93"/>
        <v/>
      </c>
    </row>
    <row r="155" spans="1:35" s="26" customFormat="1" ht="8.25">
      <c r="A155" s="101"/>
      <c r="B155" s="102"/>
      <c r="C155" s="103"/>
      <c r="D155" s="104"/>
      <c r="E155" s="208"/>
      <c r="F155" s="102"/>
      <c r="G155" s="120"/>
      <c r="H155" s="102"/>
      <c r="I155" s="102"/>
      <c r="J155" s="102"/>
      <c r="K155" s="120"/>
      <c r="L155" s="105"/>
      <c r="N155" s="106" t="str">
        <f>IF(E155="","",LEFT(E155,3))</f>
        <v/>
      </c>
      <c r="O155" s="106" t="str">
        <f>IF(E155="","",LEFT(E155,2)&amp;MID(E155,4,1))</f>
        <v/>
      </c>
      <c r="Q155" s="168"/>
      <c r="R155" s="168"/>
      <c r="S155" s="168"/>
      <c r="T155" s="168"/>
      <c r="U155" s="168"/>
      <c r="V155" s="168"/>
      <c r="W155" s="168"/>
      <c r="X155" s="168"/>
      <c r="Y155" s="169" t="str">
        <f t="shared" si="93"/>
        <v/>
      </c>
      <c r="Z155" s="169" t="str">
        <f t="shared" si="93"/>
        <v/>
      </c>
      <c r="AA155" s="170" t="str">
        <f t="shared" si="93"/>
        <v/>
      </c>
      <c r="AB155" s="169" t="str">
        <f t="shared" si="93"/>
        <v/>
      </c>
      <c r="AC155" s="169" t="str">
        <f t="shared" si="93"/>
        <v/>
      </c>
      <c r="AD155" s="169" t="str">
        <f t="shared" si="93"/>
        <v/>
      </c>
      <c r="AE155" s="169" t="str">
        <f t="shared" si="93"/>
        <v/>
      </c>
      <c r="AH155" s="168"/>
      <c r="AI155" s="168"/>
    </row>
    <row r="156" spans="1:35" ht="19.5">
      <c r="A156" s="6" t="s">
        <v>808</v>
      </c>
      <c r="B156" s="77"/>
      <c r="C156" s="78"/>
      <c r="D156" s="78"/>
      <c r="E156" s="209"/>
      <c r="F156" s="78"/>
      <c r="G156" s="121"/>
      <c r="H156" s="78"/>
      <c r="I156" s="78"/>
      <c r="J156" s="78"/>
      <c r="K156" s="121"/>
      <c r="L156" s="79"/>
      <c r="M156" s="21"/>
      <c r="N156" s="22" t="str">
        <f>IF(E156="","",LEFT(E156,3))</f>
        <v/>
      </c>
      <c r="O156" s="22" t="str">
        <f>IF(E156="","",LEFT(E156,2)&amp;MID(E156,4,1))</f>
        <v/>
      </c>
      <c r="Y156" s="153" t="str">
        <f t="shared" si="93"/>
        <v/>
      </c>
      <c r="Z156" s="153" t="str">
        <f t="shared" si="93"/>
        <v/>
      </c>
      <c r="AA156" s="161" t="str">
        <f t="shared" si="93"/>
        <v/>
      </c>
      <c r="AB156" s="153" t="str">
        <f t="shared" si="93"/>
        <v/>
      </c>
      <c r="AC156" s="153" t="str">
        <f t="shared" si="93"/>
        <v/>
      </c>
      <c r="AD156" s="153" t="str">
        <f t="shared" si="93"/>
        <v/>
      </c>
      <c r="AE156" s="153" t="str">
        <f t="shared" si="93"/>
        <v/>
      </c>
    </row>
    <row r="157" spans="1:35">
      <c r="A157" s="25"/>
      <c r="B157" s="357" t="s">
        <v>7</v>
      </c>
      <c r="C157" s="358"/>
      <c r="D157" s="80" t="s">
        <v>6</v>
      </c>
      <c r="E157" s="210" t="s">
        <v>5</v>
      </c>
      <c r="F157" s="107" t="s">
        <v>4</v>
      </c>
      <c r="G157" s="107" t="s">
        <v>3</v>
      </c>
      <c r="H157" s="108"/>
      <c r="I157" s="109" t="s">
        <v>1</v>
      </c>
      <c r="J157" s="107"/>
      <c r="K157" s="107" t="s">
        <v>2</v>
      </c>
      <c r="L157" s="107"/>
      <c r="M157" s="21"/>
      <c r="N157" s="22" t="str">
        <f t="shared" ref="N157:N163" si="99">IF(E157="","",LEFT(E157,3))</f>
        <v>Gno</v>
      </c>
      <c r="O157" s="22" t="str">
        <f t="shared" ref="O157:O163" si="100">IF(E157="","",LEFT(E157,2)&amp;MID(E157,4,1))</f>
        <v>Gn</v>
      </c>
      <c r="R157" s="123"/>
      <c r="Y157" s="153" t="str">
        <f t="shared" si="93"/>
        <v/>
      </c>
      <c r="Z157" s="153" t="str">
        <f t="shared" si="93"/>
        <v/>
      </c>
      <c r="AA157" s="161" t="str">
        <f t="shared" si="93"/>
        <v/>
      </c>
      <c r="AB157" s="153" t="str">
        <f t="shared" si="93"/>
        <v/>
      </c>
      <c r="AC157" s="153" t="str">
        <f t="shared" si="93"/>
        <v/>
      </c>
      <c r="AD157" s="153" t="str">
        <f t="shared" si="93"/>
        <v/>
      </c>
      <c r="AE157" s="153" t="str">
        <f t="shared" si="93"/>
        <v/>
      </c>
    </row>
    <row r="158" spans="1:35" ht="16.5">
      <c r="A158" s="25"/>
      <c r="B158" s="355" t="s">
        <v>168</v>
      </c>
      <c r="C158" s="356"/>
      <c r="D158" s="356"/>
      <c r="E158" s="356"/>
      <c r="F158" s="356"/>
      <c r="G158" s="124"/>
      <c r="H158" s="125"/>
      <c r="I158" s="125"/>
      <c r="J158" s="125"/>
      <c r="K158" s="124"/>
      <c r="L158" s="126"/>
      <c r="M158" s="21"/>
      <c r="N158" s="22" t="str">
        <f t="shared" si="99"/>
        <v/>
      </c>
      <c r="O158" s="22" t="str">
        <f t="shared" si="100"/>
        <v/>
      </c>
      <c r="Q158" s="166"/>
      <c r="R158" s="123"/>
      <c r="Y158" s="153" t="str">
        <f t="shared" si="93"/>
        <v/>
      </c>
      <c r="Z158" s="153" t="str">
        <f t="shared" si="93"/>
        <v/>
      </c>
      <c r="AA158" s="161" t="str">
        <f t="shared" si="93"/>
        <v/>
      </c>
      <c r="AB158" s="153" t="str">
        <f t="shared" si="93"/>
        <v/>
      </c>
      <c r="AC158" s="153" t="str">
        <f t="shared" si="93"/>
        <v/>
      </c>
      <c r="AD158" s="153" t="str">
        <f t="shared" si="93"/>
        <v/>
      </c>
      <c r="AE158" s="153" t="str">
        <f t="shared" si="93"/>
        <v/>
      </c>
    </row>
    <row r="159" spans="1:35">
      <c r="A159" s="25"/>
      <c r="B159" s="127"/>
      <c r="C159" s="128">
        <v>1</v>
      </c>
      <c r="D159" s="129">
        <v>0.33333333333333331</v>
      </c>
      <c r="E159" s="211" t="s">
        <v>841</v>
      </c>
      <c r="F159" s="119" t="str">
        <f t="shared" ref="F159:F163" si="101">IF(E159="","",VLOOKUP(N159,TEAM_MST,3,FALSE))</f>
        <v>男子2部</v>
      </c>
      <c r="G159" s="130" t="str">
        <f t="shared" ref="G159:G163" si="102">IF(E159="","",VLOOKUP(N159,TEAM_MST,2,FALSE))</f>
        <v xml:space="preserve"> </v>
      </c>
      <c r="H159" s="192"/>
      <c r="I159" s="130" t="s">
        <v>1</v>
      </c>
      <c r="J159" s="130"/>
      <c r="K159" s="128" t="str">
        <f t="shared" ref="K159:K163" si="103">IF(E159="","",VLOOKUP(O159,TEAM_MST,2,FALSE))</f>
        <v xml:space="preserve"> </v>
      </c>
      <c r="L159" s="132"/>
      <c r="M159" s="21"/>
      <c r="N159" s="22" t="str">
        <f t="shared" si="99"/>
        <v>B決</v>
      </c>
      <c r="O159" s="22" t="str">
        <f t="shared" si="100"/>
        <v>B決</v>
      </c>
      <c r="Q159" s="99"/>
      <c r="R159" s="99"/>
      <c r="S159" s="165"/>
      <c r="T159" s="99"/>
      <c r="U159" s="99"/>
      <c r="V159" s="99"/>
      <c r="W159" s="99"/>
      <c r="Y159" s="153" t="str">
        <f t="shared" si="93"/>
        <v/>
      </c>
      <c r="Z159" s="153" t="str">
        <f t="shared" si="93"/>
        <v/>
      </c>
      <c r="AA159" s="161" t="str">
        <f t="shared" si="93"/>
        <v/>
      </c>
      <c r="AB159" s="153" t="str">
        <f t="shared" si="93"/>
        <v/>
      </c>
      <c r="AC159" s="153" t="str">
        <f t="shared" si="93"/>
        <v/>
      </c>
      <c r="AD159" s="153" t="str">
        <f t="shared" si="93"/>
        <v/>
      </c>
      <c r="AE159" s="153" t="str">
        <f t="shared" si="93"/>
        <v/>
      </c>
    </row>
    <row r="160" spans="1:35">
      <c r="A160" s="25"/>
      <c r="B160" s="127"/>
      <c r="C160" s="128">
        <v>2</v>
      </c>
      <c r="D160" s="129">
        <v>0.39583333333333331</v>
      </c>
      <c r="E160" s="211" t="s">
        <v>842</v>
      </c>
      <c r="F160" s="119" t="str">
        <f t="shared" si="101"/>
        <v>男子1部</v>
      </c>
      <c r="G160" s="130" t="str">
        <f t="shared" si="102"/>
        <v xml:space="preserve"> </v>
      </c>
      <c r="H160" s="131"/>
      <c r="I160" s="130" t="s">
        <v>1</v>
      </c>
      <c r="J160" s="191"/>
      <c r="K160" s="128" t="str">
        <f t="shared" si="103"/>
        <v xml:space="preserve"> </v>
      </c>
      <c r="L160" s="132"/>
      <c r="M160" s="21"/>
      <c r="N160" s="22" t="str">
        <f t="shared" si="99"/>
        <v>A決</v>
      </c>
      <c r="O160" s="22" t="str">
        <f t="shared" si="100"/>
        <v>A決</v>
      </c>
      <c r="Q160" s="99"/>
      <c r="R160" s="99"/>
      <c r="S160" s="165"/>
      <c r="T160" s="99"/>
      <c r="U160" s="99"/>
      <c r="V160" s="99"/>
      <c r="W160" s="99"/>
      <c r="Y160" s="153" t="str">
        <f t="shared" si="93"/>
        <v/>
      </c>
      <c r="Z160" s="153" t="str">
        <f t="shared" si="93"/>
        <v/>
      </c>
      <c r="AA160" s="161" t="str">
        <f t="shared" si="93"/>
        <v/>
      </c>
      <c r="AB160" s="153" t="str">
        <f t="shared" si="93"/>
        <v/>
      </c>
      <c r="AC160" s="153" t="str">
        <f t="shared" si="93"/>
        <v/>
      </c>
      <c r="AD160" s="153" t="str">
        <f t="shared" si="93"/>
        <v/>
      </c>
      <c r="AE160" s="153" t="str">
        <f t="shared" si="93"/>
        <v/>
      </c>
    </row>
    <row r="161" spans="1:35">
      <c r="A161" s="25"/>
      <c r="B161" s="127"/>
      <c r="C161" s="128">
        <v>3</v>
      </c>
      <c r="D161" s="129">
        <v>0.45833333333333331</v>
      </c>
      <c r="E161" s="211" t="s">
        <v>843</v>
      </c>
      <c r="F161" s="119" t="str">
        <f t="shared" si="101"/>
        <v>キング</v>
      </c>
      <c r="G161" s="130" t="str">
        <f t="shared" si="102"/>
        <v xml:space="preserve"> </v>
      </c>
      <c r="H161" s="192"/>
      <c r="I161" s="130" t="s">
        <v>1</v>
      </c>
      <c r="J161" s="130"/>
      <c r="K161" s="128" t="str">
        <f t="shared" si="103"/>
        <v xml:space="preserve"> </v>
      </c>
      <c r="L161" s="132"/>
      <c r="M161" s="21"/>
      <c r="N161" s="22" t="str">
        <f t="shared" si="99"/>
        <v>K決</v>
      </c>
      <c r="O161" s="22" t="str">
        <f t="shared" si="100"/>
        <v>K決</v>
      </c>
      <c r="Q161" s="99"/>
      <c r="R161" s="99"/>
      <c r="S161" s="165"/>
      <c r="T161" s="99"/>
      <c r="U161" s="99"/>
      <c r="V161" s="99"/>
      <c r="W161" s="99"/>
      <c r="Y161" s="153" t="str">
        <f t="shared" ref="Y161:AE168" si="104">IF(Q161=0,"",VLOOKUP(Q161,UMP_MST,3,FALSE))</f>
        <v/>
      </c>
      <c r="Z161" s="153" t="str">
        <f t="shared" si="104"/>
        <v/>
      </c>
      <c r="AA161" s="161" t="str">
        <f t="shared" si="104"/>
        <v/>
      </c>
      <c r="AB161" s="153" t="str">
        <f t="shared" si="104"/>
        <v/>
      </c>
      <c r="AC161" s="153" t="str">
        <f t="shared" si="104"/>
        <v/>
      </c>
      <c r="AD161" s="153" t="str">
        <f t="shared" si="104"/>
        <v/>
      </c>
      <c r="AE161" s="153" t="str">
        <f t="shared" si="104"/>
        <v/>
      </c>
    </row>
    <row r="162" spans="1:35">
      <c r="A162" s="25"/>
      <c r="B162" s="127"/>
      <c r="C162" s="128">
        <v>4</v>
      </c>
      <c r="D162" s="129">
        <v>0.52083333333333337</v>
      </c>
      <c r="E162" s="351" t="s">
        <v>844</v>
      </c>
      <c r="F162" s="352"/>
      <c r="G162" s="352"/>
      <c r="H162" s="352"/>
      <c r="I162" s="352"/>
      <c r="J162" s="352"/>
      <c r="K162" s="352"/>
      <c r="L162" s="353"/>
      <c r="M162" s="21"/>
      <c r="N162" s="22" t="str">
        <f t="shared" si="99"/>
        <v>表彰</v>
      </c>
      <c r="O162" s="22" t="str">
        <f t="shared" si="100"/>
        <v>表彰</v>
      </c>
      <c r="Q162" s="99"/>
      <c r="R162" s="99"/>
      <c r="S162" s="165"/>
      <c r="T162" s="99"/>
      <c r="U162" s="99"/>
      <c r="V162" s="99"/>
      <c r="W162" s="99"/>
      <c r="Y162" s="153" t="str">
        <f t="shared" si="104"/>
        <v/>
      </c>
      <c r="Z162" s="153" t="str">
        <f t="shared" si="104"/>
        <v/>
      </c>
      <c r="AA162" s="161" t="str">
        <f t="shared" si="104"/>
        <v/>
      </c>
      <c r="AB162" s="153" t="str">
        <f t="shared" si="104"/>
        <v/>
      </c>
      <c r="AC162" s="153" t="str">
        <f t="shared" si="104"/>
        <v/>
      </c>
      <c r="AD162" s="153" t="str">
        <f t="shared" si="104"/>
        <v/>
      </c>
      <c r="AE162" s="153" t="str">
        <f t="shared" si="104"/>
        <v/>
      </c>
    </row>
    <row r="163" spans="1:35">
      <c r="A163" s="25"/>
      <c r="B163" s="135"/>
      <c r="C163" s="128">
        <v>5</v>
      </c>
      <c r="D163" s="129">
        <v>0.58333333333333337</v>
      </c>
      <c r="E163" s="212"/>
      <c r="F163" s="119" t="str">
        <f t="shared" si="101"/>
        <v/>
      </c>
      <c r="G163" s="130" t="str">
        <f t="shared" si="102"/>
        <v/>
      </c>
      <c r="H163" s="192"/>
      <c r="I163" s="130" t="s">
        <v>1</v>
      </c>
      <c r="J163" s="130"/>
      <c r="K163" s="128" t="str">
        <f t="shared" si="103"/>
        <v/>
      </c>
      <c r="L163" s="132"/>
      <c r="M163" s="21"/>
      <c r="N163" s="22" t="str">
        <f t="shared" si="99"/>
        <v/>
      </c>
      <c r="O163" s="22" t="str">
        <f t="shared" si="100"/>
        <v/>
      </c>
      <c r="Q163" s="99"/>
      <c r="R163" s="99"/>
      <c r="S163" s="165"/>
      <c r="T163" s="99"/>
      <c r="U163" s="99"/>
      <c r="V163" s="99"/>
      <c r="W163" s="99"/>
      <c r="Y163" s="153" t="str">
        <f t="shared" si="104"/>
        <v/>
      </c>
      <c r="Z163" s="153" t="str">
        <f t="shared" si="104"/>
        <v/>
      </c>
      <c r="AA163" s="161" t="str">
        <f t="shared" si="104"/>
        <v/>
      </c>
      <c r="AB163" s="153" t="str">
        <f t="shared" si="104"/>
        <v/>
      </c>
      <c r="AC163" s="153" t="str">
        <f t="shared" si="104"/>
        <v/>
      </c>
      <c r="AD163" s="153" t="str">
        <f t="shared" si="104"/>
        <v/>
      </c>
      <c r="AE163" s="153" t="str">
        <f t="shared" si="104"/>
        <v/>
      </c>
    </row>
    <row r="164" spans="1:35" s="26" customFormat="1" ht="8.25">
      <c r="A164" s="101"/>
      <c r="B164" s="102"/>
      <c r="C164" s="103"/>
      <c r="D164" s="104"/>
      <c r="E164" s="208"/>
      <c r="F164" s="102"/>
      <c r="G164" s="120"/>
      <c r="H164" s="102"/>
      <c r="I164" s="102"/>
      <c r="J164" s="102"/>
      <c r="K164" s="120"/>
      <c r="L164" s="105"/>
      <c r="N164" s="106" t="str">
        <f>IF(E164="","",LEFT(E164,3))</f>
        <v/>
      </c>
      <c r="O164" s="106" t="str">
        <f>IF(E164="","",LEFT(E164,2)&amp;MID(E164,4,1))</f>
        <v/>
      </c>
      <c r="Q164" s="168"/>
      <c r="R164" s="168"/>
      <c r="S164" s="168"/>
      <c r="T164" s="168"/>
      <c r="U164" s="168"/>
      <c r="V164" s="168"/>
      <c r="W164" s="168"/>
      <c r="X164" s="168"/>
      <c r="Y164" s="169" t="str">
        <f t="shared" si="104"/>
        <v/>
      </c>
      <c r="Z164" s="169" t="str">
        <f t="shared" si="104"/>
        <v/>
      </c>
      <c r="AA164" s="170" t="str">
        <f t="shared" si="104"/>
        <v/>
      </c>
      <c r="AB164" s="169" t="str">
        <f t="shared" si="104"/>
        <v/>
      </c>
      <c r="AC164" s="169" t="str">
        <f t="shared" si="104"/>
        <v/>
      </c>
      <c r="AD164" s="169" t="str">
        <f t="shared" si="104"/>
        <v/>
      </c>
      <c r="AE164" s="169" t="str">
        <f t="shared" si="104"/>
        <v/>
      </c>
      <c r="AH164" s="168"/>
      <c r="AI164" s="168"/>
    </row>
    <row r="165" spans="1:35" s="26" customFormat="1">
      <c r="A165" s="101"/>
      <c r="B165" s="102"/>
      <c r="C165" s="103"/>
      <c r="D165" s="104"/>
      <c r="E165" s="208"/>
      <c r="F165" s="102"/>
      <c r="G165" s="120"/>
      <c r="H165" s="102"/>
      <c r="I165" s="102"/>
      <c r="J165" s="102"/>
      <c r="K165" s="120"/>
      <c r="L165" s="105"/>
      <c r="N165" s="106" t="str">
        <f>IF(E165="","",LEFT(E165,3))</f>
        <v/>
      </c>
      <c r="O165" s="106" t="str">
        <f>IF(E165="","",LEFT(E165,2)&amp;MID(E165,4,1))</f>
        <v/>
      </c>
      <c r="Y165" s="153" t="str">
        <f t="shared" si="104"/>
        <v/>
      </c>
      <c r="Z165" s="153" t="str">
        <f t="shared" si="104"/>
        <v/>
      </c>
      <c r="AA165" s="161" t="str">
        <f t="shared" si="104"/>
        <v/>
      </c>
      <c r="AB165" s="153" t="str">
        <f t="shared" si="104"/>
        <v/>
      </c>
      <c r="AC165" s="153" t="str">
        <f t="shared" si="104"/>
        <v/>
      </c>
      <c r="AD165" s="153" t="str">
        <f t="shared" si="104"/>
        <v/>
      </c>
      <c r="AE165" s="153" t="str">
        <f t="shared" si="104"/>
        <v/>
      </c>
    </row>
    <row r="166" spans="1:35" s="26" customFormat="1">
      <c r="A166" s="101"/>
      <c r="B166" s="102"/>
      <c r="C166" s="103"/>
      <c r="D166" s="104"/>
      <c r="E166" s="208"/>
      <c r="F166" s="102"/>
      <c r="G166" s="120"/>
      <c r="H166" s="102"/>
      <c r="I166" s="102"/>
      <c r="J166" s="102"/>
      <c r="K166" s="120"/>
      <c r="L166" s="105"/>
      <c r="N166" s="106" t="str">
        <f>IF(E166="","",LEFT(E166,3))</f>
        <v/>
      </c>
      <c r="O166" s="106" t="str">
        <f>IF(E166="","",LEFT(E166,2)&amp;MID(E166,4,1))</f>
        <v/>
      </c>
      <c r="Y166" s="153" t="str">
        <f t="shared" si="104"/>
        <v/>
      </c>
      <c r="Z166" s="153" t="str">
        <f t="shared" si="104"/>
        <v/>
      </c>
      <c r="AA166" s="161" t="str">
        <f t="shared" si="104"/>
        <v/>
      </c>
      <c r="AB166" s="153" t="str">
        <f t="shared" si="104"/>
        <v/>
      </c>
      <c r="AC166" s="153" t="str">
        <f t="shared" si="104"/>
        <v/>
      </c>
      <c r="AD166" s="153" t="str">
        <f t="shared" si="104"/>
        <v/>
      </c>
      <c r="AE166" s="153" t="str">
        <f t="shared" si="104"/>
        <v/>
      </c>
    </row>
    <row r="167" spans="1:35" s="110" customFormat="1">
      <c r="A167" s="172"/>
      <c r="B167" s="171"/>
      <c r="C167" s="173"/>
      <c r="D167" s="174"/>
      <c r="E167" s="171"/>
      <c r="F167" s="171"/>
      <c r="G167" s="217"/>
      <c r="H167" s="171"/>
      <c r="I167" s="171"/>
      <c r="J167" s="171"/>
      <c r="K167" s="220"/>
      <c r="L167" s="175"/>
      <c r="N167" s="111"/>
      <c r="O167" s="111"/>
      <c r="Y167" s="153" t="str">
        <f t="shared" si="104"/>
        <v/>
      </c>
      <c r="Z167" s="153" t="str">
        <f t="shared" si="104"/>
        <v/>
      </c>
      <c r="AA167" s="161" t="str">
        <f t="shared" si="104"/>
        <v/>
      </c>
      <c r="AB167" s="153" t="str">
        <f t="shared" si="104"/>
        <v/>
      </c>
      <c r="AC167" s="153" t="str">
        <f t="shared" si="104"/>
        <v/>
      </c>
      <c r="AD167" s="153" t="str">
        <f t="shared" si="104"/>
        <v/>
      </c>
      <c r="AE167" s="153" t="str">
        <f t="shared" si="104"/>
        <v/>
      </c>
    </row>
    <row r="168" spans="1:35" s="117" customFormat="1" ht="21">
      <c r="A168" s="112"/>
      <c r="B168" s="113"/>
      <c r="C168" s="114"/>
      <c r="D168" s="115"/>
      <c r="E168" s="213"/>
      <c r="F168" s="113"/>
      <c r="G168" s="122"/>
      <c r="H168" s="113"/>
      <c r="I168" s="113"/>
      <c r="J168" s="113"/>
      <c r="K168" s="122"/>
      <c r="L168" s="116"/>
      <c r="N168" s="118" t="str">
        <f>IF(E168="","",LEFT(E168,3))</f>
        <v/>
      </c>
      <c r="O168" s="118" t="str">
        <f>IF(E168="","",LEFT(E168,2)&amp;MID(E168,4,1))</f>
        <v/>
      </c>
      <c r="Y168" s="155" t="str">
        <f t="shared" si="104"/>
        <v/>
      </c>
      <c r="Z168" s="155" t="str">
        <f t="shared" si="104"/>
        <v/>
      </c>
      <c r="AA168" s="162" t="str">
        <f t="shared" si="104"/>
        <v/>
      </c>
      <c r="AB168" s="156" t="str">
        <f t="shared" si="104"/>
        <v/>
      </c>
      <c r="AC168" s="157" t="str">
        <f t="shared" si="104"/>
        <v/>
      </c>
      <c r="AD168" s="157" t="str">
        <f t="shared" si="104"/>
        <v/>
      </c>
      <c r="AE168" s="155" t="str">
        <f t="shared" si="104"/>
        <v/>
      </c>
    </row>
    <row r="169" spans="1:35" ht="19.5">
      <c r="A169" s="92" t="s">
        <v>0</v>
      </c>
      <c r="B169" s="93"/>
      <c r="C169" s="94"/>
      <c r="D169" s="95"/>
      <c r="E169" s="96"/>
      <c r="F169" s="96"/>
      <c r="G169" s="218"/>
      <c r="H169" s="96"/>
      <c r="I169" s="96"/>
      <c r="J169" s="96"/>
      <c r="K169" s="218"/>
      <c r="L169" s="97"/>
      <c r="M169" s="96"/>
      <c r="N169" s="98"/>
      <c r="O169" s="98"/>
      <c r="P169" s="99"/>
      <c r="AA169" s="161" t="s">
        <v>206</v>
      </c>
      <c r="AB169" s="153" t="s">
        <v>206</v>
      </c>
      <c r="AC169" s="153" t="s">
        <v>206</v>
      </c>
      <c r="AD169" s="153" t="s">
        <v>206</v>
      </c>
      <c r="AE169" s="153" t="s">
        <v>206</v>
      </c>
    </row>
  </sheetData>
  <mergeCells count="37">
    <mergeCell ref="B148:C148"/>
    <mergeCell ref="B149:F149"/>
    <mergeCell ref="B157:C157"/>
    <mergeCell ref="B158:F158"/>
    <mergeCell ref="E162:L162"/>
    <mergeCell ref="B140:F140"/>
    <mergeCell ref="B86:F86"/>
    <mergeCell ref="B94:C94"/>
    <mergeCell ref="B95:F95"/>
    <mergeCell ref="B101:F101"/>
    <mergeCell ref="B109:C109"/>
    <mergeCell ref="B110:F110"/>
    <mergeCell ref="B116:F116"/>
    <mergeCell ref="B124:C124"/>
    <mergeCell ref="B125:F125"/>
    <mergeCell ref="B131:F131"/>
    <mergeCell ref="B139:C139"/>
    <mergeCell ref="B80:F80"/>
    <mergeCell ref="B28:C28"/>
    <mergeCell ref="B29:F29"/>
    <mergeCell ref="B35:F35"/>
    <mergeCell ref="B41:F41"/>
    <mergeCell ref="B49:C49"/>
    <mergeCell ref="B50:F50"/>
    <mergeCell ref="B56:F56"/>
    <mergeCell ref="B62:F62"/>
    <mergeCell ref="B70:C70"/>
    <mergeCell ref="B71:F71"/>
    <mergeCell ref="B79:C79"/>
    <mergeCell ref="B20:F20"/>
    <mergeCell ref="F16:L16"/>
    <mergeCell ref="H1:L1"/>
    <mergeCell ref="B6:C6"/>
    <mergeCell ref="B7:F7"/>
    <mergeCell ref="E8:L8"/>
    <mergeCell ref="B12:F12"/>
    <mergeCell ref="B19:C19"/>
  </mergeCells>
  <phoneticPr fontId="3"/>
  <conditionalFormatting sqref="E1:E1048576 L2:L15 L17:L1048576">
    <cfRule type="beginsWith" dxfId="17" priority="1" operator="beginsWith" text="Gno">
      <formula>LEFT(E1,LEN("Gno"))="Gno"</formula>
    </cfRule>
    <cfRule type="beginsWith" dxfId="16" priority="2" operator="beginsWith" text="L">
      <formula>LEFT(E1,LEN("L"))="L"</formula>
    </cfRule>
    <cfRule type="beginsWith" dxfId="15" priority="3" operator="beginsWith" text="Q">
      <formula>LEFT(E1,LEN("Q"))="Q"</formula>
    </cfRule>
    <cfRule type="beginsWith" dxfId="14" priority="4" operator="beginsWith" text="B">
      <formula>LEFT(E1,LEN("B"))="B"</formula>
    </cfRule>
    <cfRule type="beginsWith" dxfId="13" priority="5" operator="beginsWith" text="S">
      <formula>LEFT(E1,LEN("S"))="S"</formula>
    </cfRule>
    <cfRule type="beginsWith" dxfId="12" priority="6" operator="beginsWith" text="J">
      <formula>LEFT(E1,LEN("J"))="J"</formula>
    </cfRule>
    <cfRule type="beginsWith" dxfId="11" priority="7" operator="beginsWith" text="K">
      <formula>LEFT(E1,LEN("K"))="K"</formula>
    </cfRule>
    <cfRule type="beginsWith" dxfId="10" priority="8" operator="beginsWith" text="A">
      <formula>LEFT(E1,LEN("A"))="A"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  <drawing r:id="rId2"/>
  <webPublishItems count="6">
    <webPublishItem id="8245" divId="result_main_8245" sourceType="printArea" destinationFile="C:\Users\mbuser933\OneDrive - Allied Telesis\Q_take_out\priv\oyaji\町ソ連\26春大会\260320_taikai_results\result_main.html"/>
    <webPublishItem id="4700" divId="result_main_4700" sourceType="printArea" destinationFile="C:\Users\mbuser933\OneDrive - Allied Telesis\Q_take_out\priv\oyaji\町ソ連\26春大会\260320_taikai_results\result_main.html"/>
    <webPublishItem id="30829" divId="result_main_30829" sourceType="printArea" destinationFile="C:\Users\mbuser933\OneDrive - Allied Telesis\Q_take_out\priv\oyaji\町ソ連\26春大会\260320_taikai_results\result_main.html"/>
    <webPublishItem id="28630" divId="result_main_28630" sourceType="printArea" destinationFile="C:\Users\mbuser933\OneDrive - Allied Telesis\Q_take_out\priv\oyaji\町ソ連\26春大会\260320_taikai_results\result_main.html"/>
    <webPublishItem id="32418" divId="result_main_32418" sourceType="printArea" destinationFile="C:\Users\mbuser933\OneDrive - Allied Telesis\Q_take_out\priv\oyaji\町ソ連\26春大会\260320_taikai_results\result_main.html"/>
    <webPublishItem id="5288" divId="result_main_5288" sourceType="printArea" destinationFile="C:\Users\mbuser933\OneDrive - Allied Telesis\Q_take_out\priv\oyaji\町ソ連\26春大会\260320_taikai_results\result_main.html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I169"/>
  <sheetViews>
    <sheetView showGridLines="0" zoomScale="115" zoomScaleNormal="115" zoomScaleSheetLayoutView="115" workbookViewId="0">
      <pane ySplit="1" topLeftCell="A26" activePane="bottomLeft" state="frozen"/>
      <selection pane="bottomLeft" activeCell="J49" sqref="J49"/>
    </sheetView>
  </sheetViews>
  <sheetFormatPr defaultColWidth="8.875" defaultRowHeight="15.75" outlineLevelCol="1"/>
  <cols>
    <col min="1" max="2" width="1.625" style="26" customWidth="1"/>
    <col min="3" max="3" width="2.625" style="3" customWidth="1"/>
    <col min="4" max="4" width="5.875" style="2" customWidth="1"/>
    <col min="5" max="5" width="5.625" style="214" customWidth="1"/>
    <col min="6" max="6" width="7.625" style="1" customWidth="1"/>
    <col min="7" max="7" width="18.625" style="193" customWidth="1"/>
    <col min="8" max="8" width="3.625" style="1" customWidth="1"/>
    <col min="9" max="9" width="1.625" style="1" customWidth="1"/>
    <col min="10" max="10" width="3.625" style="1" customWidth="1"/>
    <col min="11" max="11" width="18.625" style="193" customWidth="1"/>
    <col min="12" max="12" width="10.625" style="24" customWidth="1"/>
    <col min="13" max="13" width="2.625" style="1" customWidth="1"/>
    <col min="14" max="15" width="4.5" style="5" customWidth="1"/>
    <col min="16" max="16" width="2.75" style="1" customWidth="1"/>
    <col min="17" max="18" width="5.625" style="1" hidden="1" customWidth="1" outlineLevel="1" collapsed="1"/>
    <col min="19" max="23" width="5.625" style="1" hidden="1" customWidth="1" outlineLevel="1"/>
    <col min="24" max="24" width="3.625" style="1" customWidth="1" collapsed="1"/>
    <col min="25" max="26" width="8.625" style="158" customWidth="1"/>
    <col min="27" max="27" width="8.625" style="163" customWidth="1"/>
    <col min="28" max="28" width="8.625" style="159" customWidth="1"/>
    <col min="29" max="30" width="8.625" style="153" customWidth="1"/>
    <col min="31" max="31" width="8.625" style="158" customWidth="1"/>
    <col min="32" max="32" width="2.625" style="1" customWidth="1" collapsed="1"/>
    <col min="33" max="33" width="2.625" style="1" customWidth="1"/>
    <col min="34" max="16384" width="8.875" style="1"/>
  </cols>
  <sheetData>
    <row r="1" spans="1:35" s="7" customFormat="1" ht="28.5">
      <c r="A1" s="195" t="s">
        <v>752</v>
      </c>
      <c r="B1" s="196"/>
      <c r="C1" s="197"/>
      <c r="D1" s="198"/>
      <c r="E1" s="199"/>
      <c r="F1" s="199"/>
      <c r="G1" s="215"/>
      <c r="H1" s="199"/>
      <c r="I1" s="199"/>
      <c r="J1" s="199"/>
      <c r="K1" s="221">
        <v>46117</v>
      </c>
      <c r="L1" s="200" t="s">
        <v>210</v>
      </c>
      <c r="N1" s="8"/>
      <c r="O1" s="8"/>
      <c r="Q1" s="2" t="s">
        <v>224</v>
      </c>
      <c r="R1" s="2" t="s">
        <v>262</v>
      </c>
      <c r="S1" s="2" t="s">
        <v>225</v>
      </c>
      <c r="T1" s="2" t="s">
        <v>226</v>
      </c>
      <c r="U1" s="2" t="s">
        <v>227</v>
      </c>
      <c r="V1" s="2" t="s">
        <v>228</v>
      </c>
      <c r="W1" s="2" t="s">
        <v>229</v>
      </c>
      <c r="X1" s="123"/>
      <c r="Y1" s="159" t="s">
        <v>224</v>
      </c>
      <c r="Z1" s="159" t="s">
        <v>262</v>
      </c>
      <c r="AA1" s="160" t="s">
        <v>225</v>
      </c>
      <c r="AB1" s="159" t="s">
        <v>226</v>
      </c>
      <c r="AC1" s="159" t="s">
        <v>227</v>
      </c>
      <c r="AD1" s="159" t="s">
        <v>228</v>
      </c>
      <c r="AE1" s="159" t="s">
        <v>229</v>
      </c>
      <c r="AH1" s="123"/>
      <c r="AI1" s="123"/>
    </row>
    <row r="2" spans="1:35" s="26" customFormat="1" ht="8.25">
      <c r="A2" s="101"/>
      <c r="B2" s="102"/>
      <c r="C2" s="103"/>
      <c r="D2" s="104"/>
      <c r="E2" s="208"/>
      <c r="F2" s="102"/>
      <c r="G2" s="120"/>
      <c r="H2" s="102"/>
      <c r="I2" s="102"/>
      <c r="J2" s="102"/>
      <c r="K2" s="120"/>
      <c r="L2" s="105"/>
      <c r="N2" s="106" t="str">
        <f>IF(E2="","",LEFT(E2,3))</f>
        <v/>
      </c>
      <c r="O2" s="106" t="str">
        <f>IF(E2="","",LEFT(E2,2)&amp;MID(E2,4,1))</f>
        <v/>
      </c>
      <c r="Q2" s="168"/>
      <c r="R2" s="168"/>
      <c r="S2" s="168"/>
      <c r="T2" s="168"/>
      <c r="U2" s="168"/>
      <c r="V2" s="168"/>
      <c r="W2" s="168"/>
      <c r="X2" s="168"/>
      <c r="Y2" s="169" t="str">
        <f t="shared" ref="Y2" si="0">IF(Q2=0,"",VLOOKUP(Q2,UMP_MST,3,FALSE))</f>
        <v/>
      </c>
      <c r="Z2" s="169" t="str">
        <f t="shared" ref="Z2:Z165" si="1">IF(R2=0,"",VLOOKUP(R2,UMP_MST,3,FALSE))</f>
        <v/>
      </c>
      <c r="AA2" s="170" t="str">
        <f t="shared" ref="AA2:AA165" si="2">IF(S2=0,"",VLOOKUP(S2,UMP_MST,3,FALSE))</f>
        <v/>
      </c>
      <c r="AB2" s="169" t="str">
        <f t="shared" ref="AB2:AB165" si="3">IF(T2=0,"",VLOOKUP(T2,UMP_MST,3,FALSE))</f>
        <v/>
      </c>
      <c r="AC2" s="169" t="str">
        <f t="shared" ref="AC2:AC165" si="4">IF(U2=0,"",VLOOKUP(U2,UMP_MST,3,FALSE))</f>
        <v/>
      </c>
      <c r="AD2" s="169" t="str">
        <f t="shared" ref="AD2:AD165" si="5">IF(V2=0,"",VLOOKUP(V2,UMP_MST,3,FALSE))</f>
        <v/>
      </c>
      <c r="AE2" s="169" t="str">
        <f t="shared" ref="AE2:AE165" si="6">IF(W2=0,"",VLOOKUP(W2,UMP_MST,3,FALSE))</f>
        <v/>
      </c>
      <c r="AH2" s="168"/>
      <c r="AI2" s="168"/>
    </row>
    <row r="3" spans="1:35" s="23" customFormat="1" ht="21">
      <c r="A3" s="201" t="s">
        <v>848</v>
      </c>
      <c r="B3" s="202"/>
      <c r="C3" s="203"/>
      <c r="D3" s="204"/>
      <c r="E3" s="205"/>
      <c r="F3" s="205"/>
      <c r="G3" s="216"/>
      <c r="H3" s="205"/>
      <c r="I3" s="205"/>
      <c r="J3" s="205"/>
      <c r="K3" s="219"/>
      <c r="L3" s="206"/>
      <c r="M3" s="19"/>
      <c r="N3" s="20"/>
      <c r="O3" s="20"/>
      <c r="Y3" s="153" t="str">
        <f t="shared" ref="Y3" si="7">IF(Q3=0,"",VLOOKUP(Q3,UMP_MST,3,FALSE))</f>
        <v/>
      </c>
      <c r="Z3" s="153" t="str">
        <f t="shared" ref="Z3:AE3" si="8">IF(R3=0,"",VLOOKUP(R3,UMP_MST,3,FALSE))</f>
        <v/>
      </c>
      <c r="AA3" s="161" t="str">
        <f t="shared" si="8"/>
        <v/>
      </c>
      <c r="AB3" s="153" t="str">
        <f t="shared" si="8"/>
        <v/>
      </c>
      <c r="AC3" s="153" t="str">
        <f t="shared" si="8"/>
        <v/>
      </c>
      <c r="AD3" s="153" t="str">
        <f t="shared" si="8"/>
        <v/>
      </c>
      <c r="AE3" s="153" t="str">
        <f t="shared" si="8"/>
        <v/>
      </c>
    </row>
    <row r="4" spans="1:35" s="26" customFormat="1" ht="8.25">
      <c r="A4" s="101"/>
      <c r="B4" s="102"/>
      <c r="C4" s="103"/>
      <c r="D4" s="104"/>
      <c r="E4" s="208"/>
      <c r="F4" s="102"/>
      <c r="G4" s="120"/>
      <c r="H4" s="102"/>
      <c r="I4" s="102"/>
      <c r="J4" s="102"/>
      <c r="K4" s="120"/>
      <c r="L4" s="105"/>
      <c r="N4" s="106" t="str">
        <f>IF(E4="","",LEFT(E4,3))</f>
        <v/>
      </c>
      <c r="O4" s="106" t="str">
        <f>IF(E4="","",LEFT(E4,2)&amp;MID(E4,4,1))</f>
        <v/>
      </c>
      <c r="Q4" s="168"/>
      <c r="R4" s="168"/>
      <c r="S4" s="168"/>
      <c r="T4" s="168"/>
      <c r="U4" s="168"/>
      <c r="V4" s="168"/>
      <c r="W4" s="168"/>
      <c r="X4" s="168"/>
      <c r="Y4" s="169" t="str">
        <f t="shared" ref="Y4:AE14" si="9">IF(Q4=0,"",VLOOKUP(Q4,UMP_MST,3,FALSE))</f>
        <v/>
      </c>
      <c r="Z4" s="169" t="str">
        <f t="shared" si="9"/>
        <v/>
      </c>
      <c r="AA4" s="170" t="str">
        <f t="shared" si="9"/>
        <v/>
      </c>
      <c r="AB4" s="169" t="str">
        <f t="shared" si="9"/>
        <v/>
      </c>
      <c r="AC4" s="169" t="str">
        <f t="shared" si="9"/>
        <v/>
      </c>
      <c r="AD4" s="169" t="str">
        <f t="shared" si="9"/>
        <v/>
      </c>
      <c r="AE4" s="169" t="str">
        <f t="shared" si="9"/>
        <v/>
      </c>
      <c r="AH4" s="168"/>
      <c r="AI4" s="168"/>
    </row>
    <row r="5" spans="1:35" ht="19.5">
      <c r="A5" s="6" t="s">
        <v>755</v>
      </c>
      <c r="B5" s="77"/>
      <c r="C5" s="78"/>
      <c r="D5" s="78"/>
      <c r="E5" s="209"/>
      <c r="F5" s="78"/>
      <c r="G5" s="121"/>
      <c r="H5" s="78"/>
      <c r="I5" s="78"/>
      <c r="J5" s="78"/>
      <c r="K5" s="121"/>
      <c r="L5" s="79"/>
      <c r="M5" s="21"/>
      <c r="N5" s="22" t="str">
        <f>IF(E5="","",LEFT(E5,3))</f>
        <v/>
      </c>
      <c r="O5" s="22" t="str">
        <f>IF(E5="","",LEFT(E5,2)&amp;MID(E5,4,1))</f>
        <v/>
      </c>
      <c r="Y5" s="153" t="str">
        <f t="shared" si="9"/>
        <v/>
      </c>
      <c r="Z5" s="153" t="str">
        <f t="shared" si="9"/>
        <v/>
      </c>
      <c r="AA5" s="161" t="str">
        <f t="shared" si="9"/>
        <v/>
      </c>
      <c r="AB5" s="153" t="str">
        <f t="shared" si="9"/>
        <v/>
      </c>
      <c r="AC5" s="153" t="str">
        <f t="shared" si="9"/>
        <v/>
      </c>
      <c r="AD5" s="153" t="str">
        <f t="shared" si="9"/>
        <v/>
      </c>
      <c r="AE5" s="153" t="str">
        <f t="shared" si="9"/>
        <v/>
      </c>
    </row>
    <row r="6" spans="1:35">
      <c r="A6" s="25"/>
      <c r="B6" s="357" t="s">
        <v>7</v>
      </c>
      <c r="C6" s="358"/>
      <c r="D6" s="80" t="s">
        <v>6</v>
      </c>
      <c r="E6" s="210" t="s">
        <v>5</v>
      </c>
      <c r="F6" s="107" t="s">
        <v>4</v>
      </c>
      <c r="G6" s="107" t="s">
        <v>3</v>
      </c>
      <c r="H6" s="108"/>
      <c r="I6" s="109" t="s">
        <v>1</v>
      </c>
      <c r="J6" s="107"/>
      <c r="K6" s="107" t="s">
        <v>2</v>
      </c>
      <c r="L6" s="107"/>
      <c r="M6" s="21"/>
      <c r="N6" s="22" t="str">
        <f t="shared" ref="N6:N7" si="10">IF(E6="","",LEFT(E6,3))</f>
        <v>Gno</v>
      </c>
      <c r="O6" s="22" t="str">
        <f t="shared" ref="O6:O7" si="11">IF(E6="","",LEFT(E6,2)&amp;MID(E6,4,1))</f>
        <v>Gn</v>
      </c>
      <c r="Q6" s="123"/>
      <c r="R6" s="123"/>
      <c r="S6" s="123"/>
      <c r="T6" s="123"/>
      <c r="U6" s="123"/>
      <c r="V6" s="123"/>
      <c r="W6" s="123"/>
      <c r="X6" s="123"/>
      <c r="Y6" s="153" t="str">
        <f t="shared" si="9"/>
        <v/>
      </c>
      <c r="Z6" s="153" t="str">
        <f t="shared" si="9"/>
        <v/>
      </c>
      <c r="AA6" s="161" t="str">
        <f t="shared" si="9"/>
        <v/>
      </c>
      <c r="AB6" s="153" t="str">
        <f t="shared" si="9"/>
        <v/>
      </c>
      <c r="AC6" s="153" t="str">
        <f t="shared" si="9"/>
        <v/>
      </c>
      <c r="AD6" s="153" t="str">
        <f t="shared" si="9"/>
        <v/>
      </c>
      <c r="AE6" s="153" t="str">
        <f t="shared" si="9"/>
        <v/>
      </c>
      <c r="AH6" s="123"/>
      <c r="AI6" s="123"/>
    </row>
    <row r="7" spans="1:35" ht="16.5">
      <c r="A7" s="25"/>
      <c r="B7" s="355" t="s">
        <v>211</v>
      </c>
      <c r="C7" s="356"/>
      <c r="D7" s="356"/>
      <c r="E7" s="356"/>
      <c r="F7" s="356"/>
      <c r="G7" s="124"/>
      <c r="H7" s="125"/>
      <c r="I7" s="125"/>
      <c r="J7" s="125"/>
      <c r="K7" s="124"/>
      <c r="L7" s="126"/>
      <c r="M7" s="21"/>
      <c r="N7" s="22" t="str">
        <f t="shared" si="10"/>
        <v/>
      </c>
      <c r="O7" s="22" t="str">
        <f t="shared" si="11"/>
        <v/>
      </c>
      <c r="Q7" s="166">
        <v>109</v>
      </c>
      <c r="R7" s="154"/>
      <c r="S7" s="123"/>
      <c r="T7" s="123"/>
      <c r="U7" s="123"/>
      <c r="V7" s="123"/>
      <c r="W7" s="123"/>
      <c r="X7" s="123"/>
      <c r="Y7" s="153" t="str">
        <f t="shared" si="9"/>
        <v>谷口智則</v>
      </c>
      <c r="Z7" s="153" t="str">
        <f t="shared" si="9"/>
        <v/>
      </c>
      <c r="AA7" s="161" t="str">
        <f t="shared" si="9"/>
        <v/>
      </c>
      <c r="AB7" s="153" t="str">
        <f t="shared" si="9"/>
        <v/>
      </c>
      <c r="AC7" s="153" t="str">
        <f t="shared" si="9"/>
        <v/>
      </c>
      <c r="AD7" s="153" t="str">
        <f t="shared" si="9"/>
        <v/>
      </c>
      <c r="AE7" s="153" t="str">
        <f t="shared" si="9"/>
        <v/>
      </c>
      <c r="AH7" s="123"/>
      <c r="AI7" s="123"/>
    </row>
    <row r="8" spans="1:35" ht="18.75" customHeight="1">
      <c r="A8" s="25"/>
      <c r="B8" s="127"/>
      <c r="C8" s="128">
        <v>2</v>
      </c>
      <c r="D8" s="129">
        <v>0.40625</v>
      </c>
      <c r="E8" s="351" t="s">
        <v>717</v>
      </c>
      <c r="F8" s="352"/>
      <c r="G8" s="352"/>
      <c r="H8" s="352"/>
      <c r="I8" s="352"/>
      <c r="J8" s="352"/>
      <c r="K8" s="352"/>
      <c r="L8" s="353"/>
      <c r="M8" s="21"/>
      <c r="N8" s="22" t="e">
        <f>IF(#REF!="","",LEFT(#REF!,3))</f>
        <v>#REF!</v>
      </c>
      <c r="O8" s="22" t="e">
        <f>IF(#REF!="","",LEFT(#REF!,2)&amp;MID(#REF!,4,1))</f>
        <v>#REF!</v>
      </c>
      <c r="P8" s="26"/>
      <c r="Q8" s="123"/>
      <c r="R8" s="99"/>
      <c r="S8" s="164"/>
      <c r="T8" s="154"/>
      <c r="U8" s="154"/>
      <c r="V8" s="154"/>
      <c r="W8" s="154"/>
      <c r="X8" s="123"/>
      <c r="Y8" s="153" t="str">
        <f t="shared" si="9"/>
        <v/>
      </c>
      <c r="Z8" s="153" t="str">
        <f t="shared" si="9"/>
        <v/>
      </c>
      <c r="AA8" s="161" t="str">
        <f t="shared" si="9"/>
        <v/>
      </c>
      <c r="AB8" s="153" t="str">
        <f t="shared" si="9"/>
        <v/>
      </c>
      <c r="AC8" s="153" t="str">
        <f t="shared" si="9"/>
        <v/>
      </c>
      <c r="AD8" s="153" t="str">
        <f t="shared" si="9"/>
        <v/>
      </c>
      <c r="AE8" s="153" t="str">
        <f t="shared" si="9"/>
        <v/>
      </c>
      <c r="AF8" s="26"/>
      <c r="AG8" s="26"/>
      <c r="AH8" s="123"/>
      <c r="AI8" s="123"/>
    </row>
    <row r="9" spans="1:35">
      <c r="A9" s="25"/>
      <c r="B9" s="127"/>
      <c r="C9" s="128">
        <v>3</v>
      </c>
      <c r="D9" s="136">
        <v>0.5</v>
      </c>
      <c r="E9" s="226" t="s">
        <v>845</v>
      </c>
      <c r="F9" s="222" t="str">
        <f>IF(L9="","",VLOOKUP(N9,TEAM_MST,3,FALSE))</f>
        <v>選考</v>
      </c>
      <c r="G9" s="223" t="str">
        <f>IF(L9="","",VLOOKUP(N9,TEAM_MST,2,FALSE))</f>
        <v>ドリンカーズM</v>
      </c>
      <c r="H9" s="225" t="s">
        <v>846</v>
      </c>
      <c r="I9" s="223" t="s">
        <v>1</v>
      </c>
      <c r="J9" s="223" t="s">
        <v>847</v>
      </c>
      <c r="K9" s="224" t="str">
        <f>IF(L9="","",VLOOKUP(O9,TEAM_MST,2,FALSE))</f>
        <v>町田クラブ</v>
      </c>
      <c r="L9" s="207" t="s">
        <v>761</v>
      </c>
      <c r="M9" s="21"/>
      <c r="N9" s="22" t="str">
        <f>IF(L9="","",LEFT(L9,3))</f>
        <v>Xz0</v>
      </c>
      <c r="O9" s="22" t="str">
        <f>IF(L9="","",LEFT(L9,2)&amp;MID(L9,4,1))</f>
        <v>Xz1</v>
      </c>
      <c r="R9" s="99"/>
      <c r="S9" s="165"/>
      <c r="T9" s="99"/>
      <c r="U9" s="99"/>
      <c r="V9" s="99"/>
      <c r="W9" s="99"/>
      <c r="Y9" s="153" t="str">
        <f t="shared" si="9"/>
        <v/>
      </c>
      <c r="Z9" s="153" t="str">
        <f t="shared" si="9"/>
        <v/>
      </c>
      <c r="AA9" s="161" t="str">
        <f t="shared" si="9"/>
        <v/>
      </c>
      <c r="AB9" s="153" t="str">
        <f t="shared" si="9"/>
        <v/>
      </c>
      <c r="AC9" s="153" t="str">
        <f t="shared" si="9"/>
        <v/>
      </c>
      <c r="AD9" s="153" t="str">
        <f t="shared" si="9"/>
        <v/>
      </c>
      <c r="AE9" s="153" t="str">
        <f t="shared" si="9"/>
        <v/>
      </c>
    </row>
    <row r="10" spans="1:35">
      <c r="A10" s="25"/>
      <c r="B10" s="127"/>
      <c r="C10" s="128">
        <v>4</v>
      </c>
      <c r="D10" s="136">
        <v>0.5625</v>
      </c>
      <c r="E10" s="226" t="s">
        <v>845</v>
      </c>
      <c r="F10" s="222" t="str">
        <f>IF(L10="","",VLOOKUP(N10,TEAM_MST,3,FALSE))</f>
        <v>実年1部</v>
      </c>
      <c r="G10" s="223" t="str">
        <f>IF(L10="","",VLOOKUP(N10,TEAM_MST,2,FALSE))</f>
        <v>サザンストリームフォーエバー</v>
      </c>
      <c r="H10" s="225" t="s">
        <v>846</v>
      </c>
      <c r="I10" s="223" t="s">
        <v>1</v>
      </c>
      <c r="J10" s="223" t="s">
        <v>847</v>
      </c>
      <c r="K10" s="224" t="str">
        <f>IF(L10="","",VLOOKUP(O10,TEAM_MST,2,FALSE))</f>
        <v>町田メイツJ</v>
      </c>
      <c r="L10" s="207" t="s">
        <v>283</v>
      </c>
      <c r="M10" s="21"/>
      <c r="N10" s="22" t="str">
        <f>IF(L10="","",LEFT(L10,3))</f>
        <v>Jb1</v>
      </c>
      <c r="O10" s="22" t="str">
        <f>IF(L10="","",LEFT(L10,2)&amp;MID(L10,4,1))</f>
        <v>Jb2</v>
      </c>
      <c r="R10" s="99"/>
      <c r="S10" s="165"/>
      <c r="T10" s="99"/>
      <c r="U10" s="99"/>
      <c r="V10" s="99"/>
      <c r="W10" s="99"/>
      <c r="Y10" s="153" t="str">
        <f t="shared" si="9"/>
        <v/>
      </c>
      <c r="Z10" s="153" t="str">
        <f t="shared" si="9"/>
        <v/>
      </c>
      <c r="AA10" s="161" t="str">
        <f t="shared" si="9"/>
        <v/>
      </c>
      <c r="AB10" s="153" t="str">
        <f t="shared" si="9"/>
        <v/>
      </c>
      <c r="AC10" s="153" t="str">
        <f t="shared" si="9"/>
        <v/>
      </c>
      <c r="AD10" s="153" t="str">
        <f t="shared" si="9"/>
        <v/>
      </c>
      <c r="AE10" s="153" t="str">
        <f t="shared" si="9"/>
        <v/>
      </c>
    </row>
    <row r="11" spans="1:35">
      <c r="A11" s="25"/>
      <c r="B11" s="133"/>
      <c r="C11" s="128">
        <v>5</v>
      </c>
      <c r="D11" s="137">
        <v>0.625</v>
      </c>
      <c r="E11" s="226" t="s">
        <v>845</v>
      </c>
      <c r="F11" s="222" t="str">
        <f>IF(L11="","",VLOOKUP(N11,TEAM_MST,3,FALSE))</f>
        <v>男子1部</v>
      </c>
      <c r="G11" s="223" t="str">
        <f>IF(L11="","",VLOOKUP(N11,TEAM_MST,2,FALSE))</f>
        <v>なるせパパーズS</v>
      </c>
      <c r="H11" s="225" t="s">
        <v>846</v>
      </c>
      <c r="I11" s="223" t="s">
        <v>1</v>
      </c>
      <c r="J11" s="223" t="s">
        <v>847</v>
      </c>
      <c r="K11" s="224" t="str">
        <f>IF(L11="","",VLOOKUP(O11,TEAM_MST,2,FALSE))</f>
        <v>サザンストリーム</v>
      </c>
      <c r="L11" s="207" t="s">
        <v>266</v>
      </c>
      <c r="M11" s="21"/>
      <c r="N11" s="22" t="str">
        <f>IF(L11="","",LEFT(L11,3))</f>
        <v>Aa3</v>
      </c>
      <c r="O11" s="22" t="str">
        <f>IF(L11="","",LEFT(L11,2)&amp;MID(L11,4,1))</f>
        <v>Aa4</v>
      </c>
      <c r="R11" s="99">
        <v>70</v>
      </c>
      <c r="S11" s="165"/>
      <c r="T11" s="99"/>
      <c r="U11" s="99"/>
      <c r="V11" s="99"/>
      <c r="W11" s="99"/>
      <c r="Y11" s="153" t="str">
        <f t="shared" si="9"/>
        <v/>
      </c>
      <c r="Z11" s="153" t="str">
        <f t="shared" si="9"/>
        <v>財津達朗</v>
      </c>
      <c r="AA11" s="161" t="str">
        <f t="shared" si="9"/>
        <v/>
      </c>
      <c r="AB11" s="153" t="str">
        <f t="shared" si="9"/>
        <v/>
      </c>
      <c r="AC11" s="153" t="str">
        <f t="shared" si="9"/>
        <v/>
      </c>
      <c r="AD11" s="153" t="str">
        <f t="shared" si="9"/>
        <v/>
      </c>
      <c r="AE11" s="153" t="str">
        <f t="shared" si="9"/>
        <v/>
      </c>
    </row>
    <row r="12" spans="1:35" ht="16.5">
      <c r="A12" s="25"/>
      <c r="B12" s="355" t="s">
        <v>168</v>
      </c>
      <c r="C12" s="356"/>
      <c r="D12" s="356"/>
      <c r="E12" s="356"/>
      <c r="F12" s="356"/>
      <c r="G12" s="124"/>
      <c r="H12" s="125"/>
      <c r="I12" s="125"/>
      <c r="J12" s="125"/>
      <c r="K12" s="124"/>
      <c r="L12" s="126"/>
      <c r="M12" s="21"/>
      <c r="N12" s="22" t="str">
        <f t="shared" ref="N12:N14" si="12">IF(E12="","",LEFT(E12,3))</f>
        <v/>
      </c>
      <c r="O12" s="22" t="str">
        <f t="shared" ref="O12:O14" si="13">IF(E12="","",LEFT(E12,2)&amp;MID(E12,4,1))</f>
        <v/>
      </c>
      <c r="Q12" s="166">
        <v>70</v>
      </c>
      <c r="R12" s="99">
        <v>115</v>
      </c>
      <c r="Y12" s="153" t="str">
        <f t="shared" si="9"/>
        <v>財津達朗</v>
      </c>
      <c r="Z12" s="153" t="str">
        <f t="shared" si="9"/>
        <v>永井啓介</v>
      </c>
      <c r="AA12" s="161" t="str">
        <f t="shared" si="9"/>
        <v/>
      </c>
      <c r="AB12" s="153" t="str">
        <f t="shared" si="9"/>
        <v/>
      </c>
      <c r="AC12" s="153" t="str">
        <f t="shared" si="9"/>
        <v/>
      </c>
      <c r="AD12" s="153" t="str">
        <f t="shared" si="9"/>
        <v/>
      </c>
      <c r="AE12" s="153" t="str">
        <f t="shared" si="9"/>
        <v/>
      </c>
      <c r="AH12" s="1" t="s">
        <v>716</v>
      </c>
    </row>
    <row r="13" spans="1:35">
      <c r="A13" s="25"/>
      <c r="B13" s="133"/>
      <c r="C13" s="128">
        <v>4</v>
      </c>
      <c r="D13" s="136">
        <v>0.52083333333333337</v>
      </c>
      <c r="E13" s="207" t="s">
        <v>762</v>
      </c>
      <c r="F13" s="119" t="str">
        <f t="shared" ref="F13:F14" si="14">IF(E13="","",VLOOKUP(N13,TEAM_MST,3,FALSE))</f>
        <v>実年1部</v>
      </c>
      <c r="G13" s="191" t="str">
        <f t="shared" ref="G13:G14" si="15">IF(E13="","",VLOOKUP(N13,TEAM_MST,2,FALSE))</f>
        <v>成瀬アストロズ</v>
      </c>
      <c r="H13" s="192">
        <v>10</v>
      </c>
      <c r="I13" s="130" t="s">
        <v>1</v>
      </c>
      <c r="J13" s="130">
        <v>4</v>
      </c>
      <c r="K13" s="128" t="str">
        <f t="shared" ref="K13:K14" si="16">IF(E13="","",VLOOKUP(O13,TEAM_MST,2,FALSE))</f>
        <v>山崎ドリンカーズMJ</v>
      </c>
      <c r="L13" s="132"/>
      <c r="M13" s="21"/>
      <c r="N13" s="22" t="str">
        <f t="shared" si="12"/>
        <v>Ja1</v>
      </c>
      <c r="O13" s="22" t="str">
        <f t="shared" si="13"/>
        <v>Ja2</v>
      </c>
      <c r="R13" s="99">
        <v>117</v>
      </c>
      <c r="S13" s="165">
        <v>115</v>
      </c>
      <c r="T13" s="99">
        <v>150</v>
      </c>
      <c r="U13" s="99">
        <v>108</v>
      </c>
      <c r="V13" s="99">
        <v>70</v>
      </c>
      <c r="W13" s="99">
        <v>117</v>
      </c>
      <c r="Y13" s="153" t="str">
        <f t="shared" si="9"/>
        <v/>
      </c>
      <c r="Z13" s="153" t="str">
        <f t="shared" si="9"/>
        <v>中村祥太</v>
      </c>
      <c r="AA13" s="161" t="str">
        <f t="shared" si="9"/>
        <v>永井啓介</v>
      </c>
      <c r="AB13" s="153" t="str">
        <f t="shared" si="9"/>
        <v>武藤孝司</v>
      </c>
      <c r="AC13" s="153" t="str">
        <f t="shared" si="9"/>
        <v>棚瀬新一朗</v>
      </c>
      <c r="AD13" s="153" t="str">
        <f t="shared" si="9"/>
        <v>財津達朗</v>
      </c>
      <c r="AE13" s="153" t="str">
        <f t="shared" si="9"/>
        <v>中村祥太</v>
      </c>
    </row>
    <row r="14" spans="1:35">
      <c r="A14" s="25"/>
      <c r="B14" s="134"/>
      <c r="C14" s="128">
        <v>5</v>
      </c>
      <c r="D14" s="137">
        <v>0.58333333333333337</v>
      </c>
      <c r="E14" s="207" t="s">
        <v>268</v>
      </c>
      <c r="F14" s="119" t="str">
        <f t="shared" si="14"/>
        <v>実年2部</v>
      </c>
      <c r="G14" s="191" t="str">
        <f t="shared" si="15"/>
        <v>フレンズF</v>
      </c>
      <c r="H14" s="192">
        <v>11</v>
      </c>
      <c r="I14" s="130" t="s">
        <v>1</v>
      </c>
      <c r="J14" s="130">
        <v>6</v>
      </c>
      <c r="K14" s="128" t="str">
        <f t="shared" si="16"/>
        <v>南三小J</v>
      </c>
      <c r="L14" s="132"/>
      <c r="M14" s="21"/>
      <c r="N14" s="22" t="str">
        <f t="shared" si="12"/>
        <v>Sa1</v>
      </c>
      <c r="O14" s="22" t="str">
        <f t="shared" si="13"/>
        <v>Sa2</v>
      </c>
      <c r="R14" s="99">
        <v>9</v>
      </c>
      <c r="S14" s="165">
        <v>117</v>
      </c>
      <c r="T14" s="99">
        <v>108</v>
      </c>
      <c r="U14" s="99">
        <v>149</v>
      </c>
      <c r="V14" s="99">
        <v>9</v>
      </c>
      <c r="W14" s="99"/>
      <c r="Y14" s="153" t="str">
        <f t="shared" si="9"/>
        <v/>
      </c>
      <c r="Z14" s="153" t="str">
        <f t="shared" si="9"/>
        <v>荒木裕一</v>
      </c>
      <c r="AA14" s="161" t="str">
        <f t="shared" si="9"/>
        <v>中村祥太</v>
      </c>
      <c r="AB14" s="153" t="str">
        <f t="shared" si="9"/>
        <v>棚瀬新一朗</v>
      </c>
      <c r="AC14" s="153" t="str">
        <f t="shared" si="9"/>
        <v>三善智秀</v>
      </c>
      <c r="AD14" s="153" t="str">
        <f t="shared" si="9"/>
        <v>荒木裕一</v>
      </c>
      <c r="AE14" s="153" t="str">
        <f t="shared" si="9"/>
        <v/>
      </c>
    </row>
    <row r="15" spans="1:35" s="26" customFormat="1" ht="8.25">
      <c r="A15" s="101"/>
      <c r="B15" s="102"/>
      <c r="C15" s="103"/>
      <c r="D15" s="104"/>
      <c r="E15" s="208"/>
      <c r="F15" s="102"/>
      <c r="G15" s="120"/>
      <c r="H15" s="102"/>
      <c r="I15" s="102"/>
      <c r="J15" s="102"/>
      <c r="K15" s="120"/>
      <c r="L15" s="105"/>
      <c r="N15" s="106" t="str">
        <f>IF(E15="","",LEFT(E15,3))</f>
        <v/>
      </c>
      <c r="O15" s="106" t="str">
        <f>IF(E15="","",LEFT(E15,2)&amp;MID(E15,4,1))</f>
        <v/>
      </c>
      <c r="X15" s="168"/>
      <c r="Y15" s="169" t="str">
        <f t="shared" ref="Y15:AE17" si="17">IF(Q15=0,"",VLOOKUP(Q15,UMP_MST,3,FALSE))</f>
        <v/>
      </c>
      <c r="Z15" s="169" t="str">
        <f t="shared" si="17"/>
        <v/>
      </c>
      <c r="AA15" s="170" t="str">
        <f t="shared" si="17"/>
        <v/>
      </c>
      <c r="AB15" s="169" t="str">
        <f t="shared" si="17"/>
        <v/>
      </c>
      <c r="AC15" s="169" t="str">
        <f t="shared" si="17"/>
        <v/>
      </c>
      <c r="AD15" s="169" t="str">
        <f t="shared" si="17"/>
        <v/>
      </c>
      <c r="AE15" s="169" t="str">
        <f t="shared" si="17"/>
        <v/>
      </c>
      <c r="AH15" s="168"/>
      <c r="AI15" s="168"/>
    </row>
    <row r="16" spans="1:35" s="23" customFormat="1" ht="21">
      <c r="A16" s="201" t="s">
        <v>753</v>
      </c>
      <c r="B16" s="202"/>
      <c r="C16" s="203"/>
      <c r="D16" s="204"/>
      <c r="E16" s="205"/>
      <c r="F16" s="205"/>
      <c r="G16" s="216"/>
      <c r="H16" s="205"/>
      <c r="I16" s="205"/>
      <c r="J16" s="205"/>
      <c r="K16" s="219"/>
      <c r="L16" s="206"/>
      <c r="M16" s="19"/>
      <c r="N16" s="20"/>
      <c r="O16" s="20"/>
      <c r="Y16" s="153" t="str">
        <f t="shared" si="17"/>
        <v/>
      </c>
      <c r="Z16" s="153" t="str">
        <f t="shared" si="17"/>
        <v/>
      </c>
      <c r="AA16" s="161" t="str">
        <f t="shared" si="17"/>
        <v/>
      </c>
      <c r="AB16" s="153" t="str">
        <f t="shared" si="17"/>
        <v/>
      </c>
      <c r="AC16" s="153" t="str">
        <f t="shared" si="17"/>
        <v/>
      </c>
      <c r="AD16" s="153" t="str">
        <f t="shared" si="17"/>
        <v/>
      </c>
      <c r="AE16" s="153" t="str">
        <f t="shared" si="17"/>
        <v/>
      </c>
    </row>
    <row r="17" spans="1:35" s="26" customFormat="1" ht="8.25">
      <c r="A17" s="101"/>
      <c r="B17" s="102"/>
      <c r="C17" s="103"/>
      <c r="D17" s="104"/>
      <c r="E17" s="208"/>
      <c r="F17" s="102"/>
      <c r="G17" s="120"/>
      <c r="H17" s="102"/>
      <c r="I17" s="102"/>
      <c r="J17" s="102"/>
      <c r="K17" s="120"/>
      <c r="L17" s="105"/>
      <c r="N17" s="106" t="str">
        <f>IF(E17="","",LEFT(E17,3))</f>
        <v/>
      </c>
      <c r="O17" s="106" t="str">
        <f>IF(E17="","",LEFT(E17,2)&amp;MID(E17,4,1))</f>
        <v/>
      </c>
      <c r="Q17" s="168"/>
      <c r="R17" s="168"/>
      <c r="S17" s="168"/>
      <c r="T17" s="168"/>
      <c r="U17" s="168"/>
      <c r="V17" s="168"/>
      <c r="W17" s="168"/>
      <c r="X17" s="168"/>
      <c r="Y17" s="169" t="str">
        <f t="shared" si="17"/>
        <v/>
      </c>
      <c r="Z17" s="169" t="str">
        <f t="shared" si="17"/>
        <v/>
      </c>
      <c r="AA17" s="170" t="str">
        <f t="shared" si="17"/>
        <v/>
      </c>
      <c r="AB17" s="169" t="str">
        <f t="shared" si="17"/>
        <v/>
      </c>
      <c r="AC17" s="169" t="str">
        <f t="shared" si="17"/>
        <v/>
      </c>
      <c r="AD17" s="169" t="str">
        <f t="shared" si="17"/>
        <v/>
      </c>
      <c r="AE17" s="169" t="str">
        <f t="shared" si="17"/>
        <v/>
      </c>
      <c r="AH17" s="168"/>
      <c r="AI17" s="168"/>
    </row>
    <row r="18" spans="1:35" ht="19.5">
      <c r="A18" s="6" t="s">
        <v>763</v>
      </c>
      <c r="B18" s="77"/>
      <c r="C18" s="78"/>
      <c r="D18" s="78"/>
      <c r="E18" s="209"/>
      <c r="F18" s="78"/>
      <c r="G18" s="121"/>
      <c r="H18" s="78"/>
      <c r="I18" s="78"/>
      <c r="J18" s="78"/>
      <c r="K18" s="121"/>
      <c r="L18" s="79"/>
      <c r="M18" s="21"/>
      <c r="N18" s="22" t="str">
        <f>IF(E18="","",LEFT(E18,3))</f>
        <v/>
      </c>
      <c r="O18" s="22" t="str">
        <f>IF(E18="","",LEFT(E18,2)&amp;MID(E18,4,1))</f>
        <v/>
      </c>
      <c r="Y18" s="153" t="str">
        <f t="shared" ref="Y18:AE25" si="18">IF(Q18=0,"",VLOOKUP(Q18,UMP_MST,3,FALSE))</f>
        <v/>
      </c>
      <c r="Z18" s="153" t="str">
        <f t="shared" si="18"/>
        <v/>
      </c>
      <c r="AA18" s="161" t="str">
        <f t="shared" si="18"/>
        <v/>
      </c>
      <c r="AB18" s="153" t="str">
        <f t="shared" si="18"/>
        <v/>
      </c>
      <c r="AC18" s="153" t="str">
        <f t="shared" si="18"/>
        <v/>
      </c>
      <c r="AD18" s="153" t="str">
        <f t="shared" si="18"/>
        <v/>
      </c>
      <c r="AE18" s="153" t="str">
        <f t="shared" si="18"/>
        <v/>
      </c>
    </row>
    <row r="19" spans="1:35">
      <c r="A19" s="25"/>
      <c r="B19" s="357" t="s">
        <v>7</v>
      </c>
      <c r="C19" s="358"/>
      <c r="D19" s="80" t="s">
        <v>6</v>
      </c>
      <c r="E19" s="210" t="s">
        <v>5</v>
      </c>
      <c r="F19" s="107" t="s">
        <v>4</v>
      </c>
      <c r="G19" s="107" t="s">
        <v>3</v>
      </c>
      <c r="H19" s="108"/>
      <c r="I19" s="109" t="s">
        <v>1</v>
      </c>
      <c r="J19" s="107"/>
      <c r="K19" s="107" t="s">
        <v>2</v>
      </c>
      <c r="L19" s="107"/>
      <c r="M19" s="21"/>
      <c r="N19" s="22" t="str">
        <f t="shared" ref="N19:N25" si="19">IF(E19="","",LEFT(E19,3))</f>
        <v>Gno</v>
      </c>
      <c r="O19" s="22" t="str">
        <f t="shared" ref="O19:O25" si="20">IF(E19="","",LEFT(E19,2)&amp;MID(E19,4,1))</f>
        <v>Gn</v>
      </c>
      <c r="R19" s="123"/>
      <c r="Y19" s="153" t="str">
        <f t="shared" si="18"/>
        <v/>
      </c>
      <c r="Z19" s="153" t="str">
        <f t="shared" si="18"/>
        <v/>
      </c>
      <c r="AA19" s="161" t="str">
        <f t="shared" si="18"/>
        <v/>
      </c>
      <c r="AB19" s="153" t="str">
        <f t="shared" si="18"/>
        <v/>
      </c>
      <c r="AC19" s="153" t="str">
        <f t="shared" si="18"/>
        <v/>
      </c>
      <c r="AD19" s="153" t="str">
        <f t="shared" si="18"/>
        <v/>
      </c>
      <c r="AE19" s="153" t="str">
        <f t="shared" si="18"/>
        <v/>
      </c>
    </row>
    <row r="20" spans="1:35" ht="16.5">
      <c r="A20" s="25"/>
      <c r="B20" s="355" t="s">
        <v>168</v>
      </c>
      <c r="C20" s="356"/>
      <c r="D20" s="356"/>
      <c r="E20" s="356"/>
      <c r="F20" s="356"/>
      <c r="G20" s="124"/>
      <c r="H20" s="125"/>
      <c r="I20" s="125"/>
      <c r="J20" s="125"/>
      <c r="K20" s="124"/>
      <c r="L20" s="126"/>
      <c r="M20" s="21"/>
      <c r="N20" s="22" t="str">
        <f t="shared" si="19"/>
        <v/>
      </c>
      <c r="O20" s="22" t="str">
        <f t="shared" si="20"/>
        <v/>
      </c>
      <c r="Q20" s="166"/>
      <c r="R20" s="123"/>
      <c r="Y20" s="153" t="str">
        <f t="shared" si="18"/>
        <v/>
      </c>
      <c r="Z20" s="153" t="str">
        <f t="shared" si="18"/>
        <v/>
      </c>
      <c r="AA20" s="161" t="str">
        <f t="shared" si="18"/>
        <v/>
      </c>
      <c r="AB20" s="153" t="str">
        <f t="shared" si="18"/>
        <v/>
      </c>
      <c r="AC20" s="153" t="str">
        <f t="shared" si="18"/>
        <v/>
      </c>
      <c r="AD20" s="153" t="str">
        <f t="shared" si="18"/>
        <v/>
      </c>
      <c r="AE20" s="153" t="str">
        <f t="shared" si="18"/>
        <v/>
      </c>
    </row>
    <row r="21" spans="1:35">
      <c r="A21" s="25"/>
      <c r="B21" s="127"/>
      <c r="C21" s="128">
        <v>1</v>
      </c>
      <c r="D21" s="129">
        <v>0.33333333333333331</v>
      </c>
      <c r="E21" s="211" t="s">
        <v>764</v>
      </c>
      <c r="F21" s="119" t="str">
        <f t="shared" ref="F21:F25" si="21">IF(E21="","",VLOOKUP(N21,TEAM_MST,3,FALSE))</f>
        <v>男子1部</v>
      </c>
      <c r="G21" s="130" t="str">
        <f t="shared" ref="G21:G25" si="22">IF(E21="","",VLOOKUP(N21,TEAM_MST,2,FALSE))</f>
        <v>沼町内会ソフト</v>
      </c>
      <c r="H21" s="192"/>
      <c r="I21" s="130" t="s">
        <v>1</v>
      </c>
      <c r="J21" s="130"/>
      <c r="K21" s="128" t="str">
        <f t="shared" ref="K21:K25" si="23">IF(E21="","",VLOOKUP(O21,TEAM_MST,2,FALSE))</f>
        <v>サザンストリーム</v>
      </c>
      <c r="L21" s="132"/>
      <c r="M21" s="21"/>
      <c r="N21" s="22" t="str">
        <f t="shared" si="19"/>
        <v>Aa1</v>
      </c>
      <c r="O21" s="22" t="str">
        <f t="shared" si="20"/>
        <v>Aa4</v>
      </c>
      <c r="Q21" s="99"/>
      <c r="R21" s="99"/>
      <c r="S21" s="165"/>
      <c r="T21" s="99"/>
      <c r="U21" s="99"/>
      <c r="V21" s="99"/>
      <c r="W21" s="99"/>
      <c r="Y21" s="153" t="str">
        <f t="shared" si="18"/>
        <v/>
      </c>
      <c r="Z21" s="153" t="str">
        <f t="shared" si="18"/>
        <v/>
      </c>
      <c r="AA21" s="161" t="str">
        <f t="shared" si="18"/>
        <v/>
      </c>
      <c r="AB21" s="153" t="str">
        <f t="shared" si="18"/>
        <v/>
      </c>
      <c r="AC21" s="153" t="str">
        <f t="shared" si="18"/>
        <v/>
      </c>
      <c r="AD21" s="153" t="str">
        <f t="shared" si="18"/>
        <v/>
      </c>
      <c r="AE21" s="153" t="str">
        <f t="shared" si="18"/>
        <v/>
      </c>
    </row>
    <row r="22" spans="1:35">
      <c r="A22" s="25"/>
      <c r="B22" s="127"/>
      <c r="C22" s="128">
        <v>2</v>
      </c>
      <c r="D22" s="129">
        <v>0.39583333333333331</v>
      </c>
      <c r="E22" s="211" t="s">
        <v>765</v>
      </c>
      <c r="F22" s="119" t="str">
        <f t="shared" si="21"/>
        <v>男子1部</v>
      </c>
      <c r="G22" s="130" t="str">
        <f t="shared" si="22"/>
        <v>山崎ドリンカーズ</v>
      </c>
      <c r="H22" s="131"/>
      <c r="I22" s="130" t="s">
        <v>1</v>
      </c>
      <c r="J22" s="191"/>
      <c r="K22" s="128" t="str">
        <f t="shared" si="23"/>
        <v>森野ドリマーズ</v>
      </c>
      <c r="L22" s="132"/>
      <c r="M22" s="21"/>
      <c r="N22" s="22" t="str">
        <f t="shared" si="19"/>
        <v>Ab1</v>
      </c>
      <c r="O22" s="22" t="str">
        <f t="shared" si="20"/>
        <v>Ab2</v>
      </c>
      <c r="Q22" s="99"/>
      <c r="R22" s="99"/>
      <c r="S22" s="165"/>
      <c r="T22" s="99"/>
      <c r="U22" s="99"/>
      <c r="V22" s="99"/>
      <c r="W22" s="99"/>
      <c r="Y22" s="153" t="str">
        <f t="shared" si="18"/>
        <v/>
      </c>
      <c r="Z22" s="153" t="str">
        <f t="shared" si="18"/>
        <v/>
      </c>
      <c r="AA22" s="161" t="str">
        <f t="shared" si="18"/>
        <v/>
      </c>
      <c r="AB22" s="153" t="str">
        <f t="shared" si="18"/>
        <v/>
      </c>
      <c r="AC22" s="153" t="str">
        <f t="shared" si="18"/>
        <v/>
      </c>
      <c r="AD22" s="153" t="str">
        <f t="shared" si="18"/>
        <v/>
      </c>
      <c r="AE22" s="153" t="str">
        <f t="shared" si="18"/>
        <v/>
      </c>
    </row>
    <row r="23" spans="1:35">
      <c r="A23" s="25"/>
      <c r="B23" s="127"/>
      <c r="C23" s="128">
        <v>3</v>
      </c>
      <c r="D23" s="129">
        <v>0.45833333333333331</v>
      </c>
      <c r="E23" s="211" t="s">
        <v>766</v>
      </c>
      <c r="F23" s="119" t="str">
        <f t="shared" si="21"/>
        <v>クイーン</v>
      </c>
      <c r="G23" s="130" t="str">
        <f t="shared" si="22"/>
        <v>ファンキーロッキー</v>
      </c>
      <c r="H23" s="192"/>
      <c r="I23" s="130" t="s">
        <v>1</v>
      </c>
      <c r="J23" s="130"/>
      <c r="K23" s="128" t="str">
        <f t="shared" si="23"/>
        <v>櫻組</v>
      </c>
      <c r="L23" s="132"/>
      <c r="M23" s="21"/>
      <c r="N23" s="22" t="str">
        <f t="shared" si="19"/>
        <v>Qa1</v>
      </c>
      <c r="O23" s="22" t="str">
        <f t="shared" si="20"/>
        <v>Qa2</v>
      </c>
      <c r="Q23" s="99"/>
      <c r="R23" s="99"/>
      <c r="S23" s="165"/>
      <c r="T23" s="99"/>
      <c r="U23" s="99"/>
      <c r="V23" s="99"/>
      <c r="W23" s="99"/>
      <c r="Y23" s="153" t="str">
        <f t="shared" si="18"/>
        <v/>
      </c>
      <c r="Z23" s="153" t="str">
        <f t="shared" si="18"/>
        <v/>
      </c>
      <c r="AA23" s="161" t="str">
        <f t="shared" si="18"/>
        <v/>
      </c>
      <c r="AB23" s="153" t="str">
        <f t="shared" si="18"/>
        <v/>
      </c>
      <c r="AC23" s="153" t="str">
        <f t="shared" si="18"/>
        <v/>
      </c>
      <c r="AD23" s="153" t="str">
        <f t="shared" si="18"/>
        <v/>
      </c>
      <c r="AE23" s="153" t="str">
        <f t="shared" si="18"/>
        <v/>
      </c>
    </row>
    <row r="24" spans="1:35">
      <c r="A24" s="25"/>
      <c r="B24" s="127"/>
      <c r="C24" s="128">
        <v>4</v>
      </c>
      <c r="D24" s="129">
        <v>0.52083333333333337</v>
      </c>
      <c r="E24" s="212" t="s">
        <v>767</v>
      </c>
      <c r="F24" s="119" t="str">
        <f t="shared" si="21"/>
        <v>クイーン</v>
      </c>
      <c r="G24" s="130" t="str">
        <f t="shared" si="22"/>
        <v>旭町グリーンフレンズ</v>
      </c>
      <c r="H24" s="192"/>
      <c r="I24" s="130" t="s">
        <v>1</v>
      </c>
      <c r="J24" s="130"/>
      <c r="K24" s="128" t="str">
        <f t="shared" si="23"/>
        <v>レッドフォックス</v>
      </c>
      <c r="L24" s="132"/>
      <c r="M24" s="21"/>
      <c r="N24" s="22" t="str">
        <f t="shared" si="19"/>
        <v>Qa3</v>
      </c>
      <c r="O24" s="22" t="str">
        <f t="shared" si="20"/>
        <v>Qa4</v>
      </c>
      <c r="Q24" s="99"/>
      <c r="R24" s="99"/>
      <c r="S24" s="165"/>
      <c r="T24" s="99"/>
      <c r="U24" s="99"/>
      <c r="V24" s="99"/>
      <c r="W24" s="99"/>
      <c r="Y24" s="153" t="str">
        <f t="shared" si="18"/>
        <v/>
      </c>
      <c r="Z24" s="153" t="str">
        <f t="shared" si="18"/>
        <v/>
      </c>
      <c r="AA24" s="161" t="str">
        <f t="shared" si="18"/>
        <v/>
      </c>
      <c r="AB24" s="153" t="str">
        <f t="shared" si="18"/>
        <v/>
      </c>
      <c r="AC24" s="153" t="str">
        <f t="shared" si="18"/>
        <v/>
      </c>
      <c r="AD24" s="153" t="str">
        <f t="shared" si="18"/>
        <v/>
      </c>
      <c r="AE24" s="153" t="str">
        <f t="shared" si="18"/>
        <v/>
      </c>
    </row>
    <row r="25" spans="1:35">
      <c r="A25" s="25"/>
      <c r="B25" s="134"/>
      <c r="C25" s="128">
        <v>5</v>
      </c>
      <c r="D25" s="129">
        <v>0.58333333333333337</v>
      </c>
      <c r="E25" s="212" t="s">
        <v>768</v>
      </c>
      <c r="F25" s="119" t="str">
        <f t="shared" si="21"/>
        <v>女子1部</v>
      </c>
      <c r="G25" s="130" t="str">
        <f t="shared" si="22"/>
        <v>ひまっきーず</v>
      </c>
      <c r="H25" s="192"/>
      <c r="I25" s="130" t="s">
        <v>1</v>
      </c>
      <c r="J25" s="130"/>
      <c r="K25" s="128" t="str">
        <f t="shared" si="23"/>
        <v>レディファイターズ</v>
      </c>
      <c r="L25" s="132"/>
      <c r="M25" s="21"/>
      <c r="N25" s="22" t="str">
        <f t="shared" si="19"/>
        <v>La1</v>
      </c>
      <c r="O25" s="22" t="str">
        <f t="shared" si="20"/>
        <v>La2</v>
      </c>
      <c r="Q25" s="99"/>
      <c r="R25" s="99"/>
      <c r="S25" s="165"/>
      <c r="T25" s="99"/>
      <c r="U25" s="99"/>
      <c r="V25" s="99"/>
      <c r="W25" s="99"/>
      <c r="Y25" s="153" t="str">
        <f t="shared" si="18"/>
        <v/>
      </c>
      <c r="Z25" s="153" t="str">
        <f t="shared" si="18"/>
        <v/>
      </c>
      <c r="AA25" s="161" t="str">
        <f t="shared" si="18"/>
        <v/>
      </c>
      <c r="AB25" s="153" t="str">
        <f t="shared" si="18"/>
        <v/>
      </c>
      <c r="AC25" s="153" t="str">
        <f t="shared" si="18"/>
        <v/>
      </c>
      <c r="AD25" s="153" t="str">
        <f t="shared" si="18"/>
        <v/>
      </c>
      <c r="AE25" s="153" t="str">
        <f t="shared" si="18"/>
        <v/>
      </c>
    </row>
    <row r="26" spans="1:35" s="26" customFormat="1" ht="8.25">
      <c r="A26" s="101"/>
      <c r="B26" s="102"/>
      <c r="C26" s="103"/>
      <c r="D26" s="104"/>
      <c r="E26" s="208"/>
      <c r="F26" s="102"/>
      <c r="G26" s="120"/>
      <c r="H26" s="102"/>
      <c r="I26" s="102"/>
      <c r="J26" s="102"/>
      <c r="K26" s="120"/>
      <c r="L26" s="105"/>
      <c r="N26" s="106" t="str">
        <f>IF(E26="","",LEFT(E26,3))</f>
        <v/>
      </c>
      <c r="O26" s="106" t="str">
        <f>IF(E26="","",LEFT(E26,2)&amp;MID(E26,4,1))</f>
        <v/>
      </c>
      <c r="Q26" s="168"/>
      <c r="R26" s="168"/>
      <c r="S26" s="168"/>
      <c r="T26" s="168"/>
      <c r="U26" s="168"/>
      <c r="V26" s="168"/>
      <c r="W26" s="168"/>
      <c r="X26" s="168"/>
      <c r="Y26" s="169" t="str">
        <f t="shared" ref="Y26:AE41" si="24">IF(Q26=0,"",VLOOKUP(Q26,UMP_MST,3,FALSE))</f>
        <v/>
      </c>
      <c r="Z26" s="169" t="str">
        <f t="shared" si="24"/>
        <v/>
      </c>
      <c r="AA26" s="170" t="str">
        <f t="shared" si="24"/>
        <v/>
      </c>
      <c r="AB26" s="169" t="str">
        <f t="shared" si="24"/>
        <v/>
      </c>
      <c r="AC26" s="169" t="str">
        <f t="shared" si="24"/>
        <v/>
      </c>
      <c r="AD26" s="169" t="str">
        <f t="shared" si="24"/>
        <v/>
      </c>
      <c r="AE26" s="169" t="str">
        <f t="shared" si="24"/>
        <v/>
      </c>
      <c r="AH26" s="168"/>
      <c r="AI26" s="168"/>
    </row>
    <row r="27" spans="1:35" ht="19.5">
      <c r="A27" s="6" t="s">
        <v>769</v>
      </c>
      <c r="B27" s="77"/>
      <c r="C27" s="78"/>
      <c r="D27" s="78"/>
      <c r="E27" s="209"/>
      <c r="F27" s="78"/>
      <c r="G27" s="121"/>
      <c r="H27" s="78"/>
      <c r="I27" s="78"/>
      <c r="J27" s="78"/>
      <c r="K27" s="121"/>
      <c r="L27" s="79"/>
      <c r="M27" s="21"/>
      <c r="N27" s="22" t="str">
        <f>IF(E27="","",LEFT(E27,3))</f>
        <v/>
      </c>
      <c r="O27" s="22" t="str">
        <f>IF(E27="","",LEFT(E27,2)&amp;MID(E27,4,1))</f>
        <v/>
      </c>
      <c r="Y27" s="153" t="str">
        <f t="shared" si="24"/>
        <v/>
      </c>
      <c r="Z27" s="153" t="str">
        <f t="shared" si="24"/>
        <v/>
      </c>
      <c r="AA27" s="161" t="str">
        <f t="shared" si="24"/>
        <v/>
      </c>
      <c r="AB27" s="153" t="str">
        <f t="shared" si="24"/>
        <v/>
      </c>
      <c r="AC27" s="153" t="str">
        <f t="shared" si="24"/>
        <v/>
      </c>
      <c r="AD27" s="153" t="str">
        <f t="shared" si="24"/>
        <v/>
      </c>
      <c r="AE27" s="153" t="str">
        <f t="shared" si="24"/>
        <v/>
      </c>
    </row>
    <row r="28" spans="1:35">
      <c r="A28" s="25"/>
      <c r="B28" s="357" t="s">
        <v>7</v>
      </c>
      <c r="C28" s="358"/>
      <c r="D28" s="80" t="s">
        <v>6</v>
      </c>
      <c r="E28" s="210" t="s">
        <v>5</v>
      </c>
      <c r="F28" s="107" t="s">
        <v>4</v>
      </c>
      <c r="G28" s="107" t="s">
        <v>3</v>
      </c>
      <c r="H28" s="108"/>
      <c r="I28" s="109" t="s">
        <v>1</v>
      </c>
      <c r="J28" s="107"/>
      <c r="K28" s="107" t="s">
        <v>2</v>
      </c>
      <c r="L28" s="107"/>
      <c r="M28" s="21"/>
      <c r="N28" s="22" t="str">
        <f t="shared" ref="N28:N41" si="25">IF(E28="","",LEFT(E28,3))</f>
        <v>Gno</v>
      </c>
      <c r="O28" s="22" t="str">
        <f t="shared" ref="O28:O41" si="26">IF(E28="","",LEFT(E28,2)&amp;MID(E28,4,1))</f>
        <v>Gn</v>
      </c>
      <c r="R28" s="123"/>
      <c r="Y28" s="153" t="str">
        <f t="shared" si="24"/>
        <v/>
      </c>
      <c r="Z28" s="153" t="str">
        <f t="shared" si="24"/>
        <v/>
      </c>
      <c r="AA28" s="161" t="str">
        <f t="shared" si="24"/>
        <v/>
      </c>
      <c r="AB28" s="153" t="str">
        <f t="shared" si="24"/>
        <v/>
      </c>
      <c r="AC28" s="153" t="str">
        <f t="shared" si="24"/>
        <v/>
      </c>
      <c r="AD28" s="153" t="str">
        <f t="shared" si="24"/>
        <v/>
      </c>
      <c r="AE28" s="153" t="str">
        <f t="shared" si="24"/>
        <v/>
      </c>
    </row>
    <row r="29" spans="1:35" ht="16.5">
      <c r="A29" s="25"/>
      <c r="B29" s="355" t="s">
        <v>168</v>
      </c>
      <c r="C29" s="356"/>
      <c r="D29" s="356"/>
      <c r="E29" s="356"/>
      <c r="F29" s="356"/>
      <c r="G29" s="124"/>
      <c r="H29" s="125"/>
      <c r="I29" s="125"/>
      <c r="J29" s="125"/>
      <c r="K29" s="124"/>
      <c r="L29" s="126"/>
      <c r="M29" s="21"/>
      <c r="N29" s="22" t="str">
        <f t="shared" si="25"/>
        <v/>
      </c>
      <c r="O29" s="22" t="str">
        <f t="shared" si="26"/>
        <v/>
      </c>
      <c r="Q29" s="166"/>
      <c r="R29" s="123"/>
      <c r="Y29" s="153" t="str">
        <f t="shared" si="24"/>
        <v/>
      </c>
      <c r="Z29" s="153" t="str">
        <f t="shared" si="24"/>
        <v/>
      </c>
      <c r="AA29" s="161" t="str">
        <f t="shared" si="24"/>
        <v/>
      </c>
      <c r="AB29" s="153" t="str">
        <f t="shared" si="24"/>
        <v/>
      </c>
      <c r="AC29" s="153" t="str">
        <f t="shared" si="24"/>
        <v/>
      </c>
      <c r="AD29" s="153" t="str">
        <f t="shared" si="24"/>
        <v/>
      </c>
      <c r="AE29" s="153" t="str">
        <f t="shared" si="24"/>
        <v/>
      </c>
    </row>
    <row r="30" spans="1:35">
      <c r="A30" s="25"/>
      <c r="B30" s="127"/>
      <c r="C30" s="128">
        <v>1</v>
      </c>
      <c r="D30" s="129">
        <v>0.33333333333333331</v>
      </c>
      <c r="E30" s="211" t="s">
        <v>770</v>
      </c>
      <c r="F30" s="119" t="str">
        <f t="shared" ref="F30:F34" si="27">IF(E30="","",VLOOKUP(N30,TEAM_MST,3,FALSE))</f>
        <v>キング</v>
      </c>
      <c r="G30" s="130" t="str">
        <f t="shared" ref="G30:G34" si="28">IF(E30="","",VLOOKUP(N30,TEAM_MST,2,FALSE))</f>
        <v>山崎パワーズ</v>
      </c>
      <c r="H30" s="192"/>
      <c r="I30" s="130" t="s">
        <v>1</v>
      </c>
      <c r="J30" s="130"/>
      <c r="K30" s="128" t="str">
        <f t="shared" ref="K30:K34" si="29">IF(E30="","",VLOOKUP(O30,TEAM_MST,2,FALSE))</f>
        <v>山崎ドリンカーズM</v>
      </c>
      <c r="L30" s="132"/>
      <c r="M30" s="21"/>
      <c r="N30" s="22" t="str">
        <f t="shared" si="25"/>
        <v>Ka1</v>
      </c>
      <c r="O30" s="22" t="str">
        <f t="shared" si="26"/>
        <v>Ka2</v>
      </c>
      <c r="Q30" s="99"/>
      <c r="R30" s="99"/>
      <c r="S30" s="165"/>
      <c r="T30" s="99"/>
      <c r="U30" s="99"/>
      <c r="V30" s="99"/>
      <c r="W30" s="99"/>
      <c r="Y30" s="153" t="str">
        <f t="shared" si="24"/>
        <v/>
      </c>
      <c r="Z30" s="153" t="str">
        <f t="shared" si="24"/>
        <v/>
      </c>
      <c r="AA30" s="161" t="str">
        <f t="shared" si="24"/>
        <v/>
      </c>
      <c r="AB30" s="153" t="str">
        <f t="shared" si="24"/>
        <v/>
      </c>
      <c r="AC30" s="153" t="str">
        <f t="shared" si="24"/>
        <v/>
      </c>
      <c r="AD30" s="153" t="str">
        <f t="shared" si="24"/>
        <v/>
      </c>
      <c r="AE30" s="153" t="str">
        <f t="shared" si="24"/>
        <v/>
      </c>
    </row>
    <row r="31" spans="1:35">
      <c r="A31" s="25"/>
      <c r="B31" s="127"/>
      <c r="C31" s="128">
        <v>2</v>
      </c>
      <c r="D31" s="129">
        <v>0.39583333333333331</v>
      </c>
      <c r="E31" s="211" t="s">
        <v>771</v>
      </c>
      <c r="F31" s="119" t="str">
        <f t="shared" si="27"/>
        <v>キング</v>
      </c>
      <c r="G31" s="130" t="str">
        <f t="shared" si="28"/>
        <v>ホリデーズ</v>
      </c>
      <c r="H31" s="131"/>
      <c r="I31" s="130" t="s">
        <v>1</v>
      </c>
      <c r="J31" s="191"/>
      <c r="K31" s="128" t="str">
        <f t="shared" si="29"/>
        <v>木曽ソフト</v>
      </c>
      <c r="L31" s="132"/>
      <c r="M31" s="21"/>
      <c r="N31" s="22" t="str">
        <f t="shared" si="25"/>
        <v>Ka3</v>
      </c>
      <c r="O31" s="22" t="str">
        <f t="shared" si="26"/>
        <v>Ka4</v>
      </c>
      <c r="Q31" s="99"/>
      <c r="R31" s="99"/>
      <c r="S31" s="165"/>
      <c r="T31" s="99"/>
      <c r="U31" s="99"/>
      <c r="V31" s="99"/>
      <c r="W31" s="99"/>
      <c r="Y31" s="153" t="str">
        <f t="shared" si="24"/>
        <v/>
      </c>
      <c r="Z31" s="153" t="str">
        <f t="shared" si="24"/>
        <v/>
      </c>
      <c r="AA31" s="161" t="str">
        <f t="shared" si="24"/>
        <v/>
      </c>
      <c r="AB31" s="153" t="str">
        <f t="shared" si="24"/>
        <v/>
      </c>
      <c r="AC31" s="153" t="str">
        <f t="shared" si="24"/>
        <v/>
      </c>
      <c r="AD31" s="153" t="str">
        <f t="shared" si="24"/>
        <v/>
      </c>
      <c r="AE31" s="153" t="str">
        <f t="shared" si="24"/>
        <v/>
      </c>
    </row>
    <row r="32" spans="1:35">
      <c r="A32" s="25"/>
      <c r="B32" s="127"/>
      <c r="C32" s="128">
        <v>3</v>
      </c>
      <c r="D32" s="129">
        <v>0.45833333333333331</v>
      </c>
      <c r="E32" s="211" t="s">
        <v>772</v>
      </c>
      <c r="F32" s="119" t="str">
        <f t="shared" si="27"/>
        <v>キング</v>
      </c>
      <c r="G32" s="130" t="str">
        <f t="shared" si="28"/>
        <v>山崎エイトロマンス</v>
      </c>
      <c r="H32" s="192"/>
      <c r="I32" s="130" t="s">
        <v>1</v>
      </c>
      <c r="J32" s="130"/>
      <c r="K32" s="128" t="str">
        <f t="shared" si="29"/>
        <v>見晴らしの丘のナウシカ</v>
      </c>
      <c r="L32" s="132"/>
      <c r="M32" s="21"/>
      <c r="N32" s="22" t="str">
        <f t="shared" si="25"/>
        <v>Kb1</v>
      </c>
      <c r="O32" s="22" t="str">
        <f t="shared" si="26"/>
        <v>Kb2</v>
      </c>
      <c r="Q32" s="99"/>
      <c r="R32" s="99"/>
      <c r="S32" s="165"/>
      <c r="T32" s="99"/>
      <c r="U32" s="99"/>
      <c r="V32" s="99"/>
      <c r="W32" s="99"/>
      <c r="Y32" s="153" t="str">
        <f t="shared" si="24"/>
        <v/>
      </c>
      <c r="Z32" s="153" t="str">
        <f t="shared" si="24"/>
        <v/>
      </c>
      <c r="AA32" s="161" t="str">
        <f t="shared" si="24"/>
        <v/>
      </c>
      <c r="AB32" s="153" t="str">
        <f t="shared" si="24"/>
        <v/>
      </c>
      <c r="AC32" s="153" t="str">
        <f t="shared" si="24"/>
        <v/>
      </c>
      <c r="AD32" s="153" t="str">
        <f t="shared" si="24"/>
        <v/>
      </c>
      <c r="AE32" s="153" t="str">
        <f t="shared" si="24"/>
        <v/>
      </c>
    </row>
    <row r="33" spans="1:35">
      <c r="A33" s="25"/>
      <c r="B33" s="127"/>
      <c r="C33" s="128">
        <v>4</v>
      </c>
      <c r="D33" s="129">
        <v>0.52083333333333337</v>
      </c>
      <c r="E33" s="212" t="s">
        <v>773</v>
      </c>
      <c r="F33" s="119" t="str">
        <f t="shared" si="27"/>
        <v>キング</v>
      </c>
      <c r="G33" s="130" t="str">
        <f t="shared" si="28"/>
        <v>丸山ソフト</v>
      </c>
      <c r="H33" s="192"/>
      <c r="I33" s="130" t="s">
        <v>1</v>
      </c>
      <c r="J33" s="130"/>
      <c r="K33" s="128" t="str">
        <f t="shared" si="29"/>
        <v>サンダース</v>
      </c>
      <c r="L33" s="132"/>
      <c r="M33" s="21"/>
      <c r="N33" s="22" t="str">
        <f t="shared" si="25"/>
        <v>Kb3</v>
      </c>
      <c r="O33" s="22" t="str">
        <f t="shared" si="26"/>
        <v>Kb4</v>
      </c>
      <c r="Q33" s="99"/>
      <c r="R33" s="99"/>
      <c r="S33" s="165"/>
      <c r="T33" s="99"/>
      <c r="U33" s="99"/>
      <c r="V33" s="99"/>
      <c r="W33" s="99"/>
      <c r="Y33" s="153" t="str">
        <f t="shared" si="24"/>
        <v/>
      </c>
      <c r="Z33" s="153" t="str">
        <f t="shared" si="24"/>
        <v/>
      </c>
      <c r="AA33" s="161" t="str">
        <f t="shared" si="24"/>
        <v/>
      </c>
      <c r="AB33" s="153" t="str">
        <f t="shared" si="24"/>
        <v/>
      </c>
      <c r="AC33" s="153" t="str">
        <f t="shared" si="24"/>
        <v/>
      </c>
      <c r="AD33" s="153" t="str">
        <f t="shared" si="24"/>
        <v/>
      </c>
      <c r="AE33" s="153" t="str">
        <f t="shared" si="24"/>
        <v/>
      </c>
    </row>
    <row r="34" spans="1:35">
      <c r="A34" s="25"/>
      <c r="B34" s="127"/>
      <c r="C34" s="128">
        <v>5</v>
      </c>
      <c r="D34" s="129">
        <v>0.58333333333333337</v>
      </c>
      <c r="E34" s="212" t="s">
        <v>279</v>
      </c>
      <c r="F34" s="119" t="str">
        <f t="shared" si="27"/>
        <v>男子1部</v>
      </c>
      <c r="G34" s="130" t="str">
        <f t="shared" si="28"/>
        <v>森野ドリマーズ</v>
      </c>
      <c r="H34" s="192"/>
      <c r="I34" s="130" t="s">
        <v>1</v>
      </c>
      <c r="J34" s="130"/>
      <c r="K34" s="128" t="str">
        <f t="shared" si="29"/>
        <v>なるせパパーズ</v>
      </c>
      <c r="L34" s="132"/>
      <c r="M34" s="21"/>
      <c r="N34" s="22" t="str">
        <f t="shared" si="25"/>
        <v>Ab2</v>
      </c>
      <c r="O34" s="22" t="str">
        <f t="shared" si="26"/>
        <v>Ab4</v>
      </c>
      <c r="Q34" s="99"/>
      <c r="R34" s="99"/>
      <c r="S34" s="165"/>
      <c r="T34" s="99"/>
      <c r="U34" s="99"/>
      <c r="V34" s="99"/>
      <c r="W34" s="99"/>
      <c r="Y34" s="153" t="str">
        <f t="shared" si="24"/>
        <v/>
      </c>
      <c r="Z34" s="153" t="str">
        <f t="shared" si="24"/>
        <v/>
      </c>
      <c r="AA34" s="161" t="str">
        <f t="shared" si="24"/>
        <v/>
      </c>
      <c r="AB34" s="153" t="str">
        <f t="shared" si="24"/>
        <v/>
      </c>
      <c r="AC34" s="153" t="str">
        <f t="shared" si="24"/>
        <v/>
      </c>
      <c r="AD34" s="153" t="str">
        <f t="shared" si="24"/>
        <v/>
      </c>
      <c r="AE34" s="153" t="str">
        <f t="shared" si="24"/>
        <v/>
      </c>
    </row>
    <row r="35" spans="1:35" ht="16.5">
      <c r="A35" s="25"/>
      <c r="B35" s="355" t="s">
        <v>265</v>
      </c>
      <c r="C35" s="356"/>
      <c r="D35" s="356"/>
      <c r="E35" s="356"/>
      <c r="F35" s="356"/>
      <c r="G35" s="124"/>
      <c r="H35" s="125"/>
      <c r="I35" s="125"/>
      <c r="J35" s="125"/>
      <c r="K35" s="124"/>
      <c r="L35" s="126"/>
      <c r="M35" s="21"/>
      <c r="N35" s="22" t="str">
        <f t="shared" ref="N35:N40" si="30">IF(E35="","",LEFT(E35,3))</f>
        <v/>
      </c>
      <c r="O35" s="22" t="str">
        <f t="shared" ref="O35:O40" si="31">IF(E35="","",LEFT(E35,2)&amp;MID(E35,4,1))</f>
        <v/>
      </c>
      <c r="Q35" s="166"/>
      <c r="R35" s="123"/>
      <c r="Y35" s="153" t="str">
        <f t="shared" ref="Y35:AD40" si="32">IF(Q35=0,"",VLOOKUP(Q35,UMP_MST,3,FALSE))</f>
        <v/>
      </c>
      <c r="Z35" s="153" t="str">
        <f t="shared" si="32"/>
        <v/>
      </c>
      <c r="AA35" s="161" t="str">
        <f t="shared" si="32"/>
        <v/>
      </c>
      <c r="AB35" s="153" t="str">
        <f t="shared" si="32"/>
        <v/>
      </c>
      <c r="AC35" s="153" t="str">
        <f t="shared" si="32"/>
        <v/>
      </c>
      <c r="AD35" s="153" t="str">
        <f t="shared" si="32"/>
        <v/>
      </c>
      <c r="AE35" s="153" t="str">
        <f t="shared" si="24"/>
        <v/>
      </c>
    </row>
    <row r="36" spans="1:35">
      <c r="A36" s="25"/>
      <c r="B36" s="127"/>
      <c r="C36" s="128">
        <v>1</v>
      </c>
      <c r="D36" s="129">
        <v>0.33333333333333331</v>
      </c>
      <c r="E36" s="211" t="s">
        <v>774</v>
      </c>
      <c r="F36" s="119" t="str">
        <f t="shared" ref="F36:F40" si="33">IF(E36="","",VLOOKUP(N36,TEAM_MST,3,FALSE))</f>
        <v>男子1部</v>
      </c>
      <c r="G36" s="130" t="str">
        <f t="shared" ref="G36:G40" si="34">IF(E36="","",VLOOKUP(N36,TEAM_MST,2,FALSE))</f>
        <v>協栄</v>
      </c>
      <c r="H36" s="192"/>
      <c r="I36" s="130" t="s">
        <v>1</v>
      </c>
      <c r="J36" s="130"/>
      <c r="K36" s="128" t="str">
        <f t="shared" ref="K36:K40" si="35">IF(E36="","",VLOOKUP(O36,TEAM_MST,2,FALSE))</f>
        <v>つくし野フューチャーズ</v>
      </c>
      <c r="L36" s="132"/>
      <c r="M36" s="21"/>
      <c r="N36" s="22" t="str">
        <f t="shared" si="30"/>
        <v>Ac1</v>
      </c>
      <c r="O36" s="22" t="str">
        <f t="shared" si="31"/>
        <v>Ac2</v>
      </c>
      <c r="Q36" s="99"/>
      <c r="R36" s="99"/>
      <c r="S36" s="165"/>
      <c r="T36" s="99"/>
      <c r="U36" s="99"/>
      <c r="V36" s="99"/>
      <c r="W36" s="99"/>
      <c r="Y36" s="153" t="str">
        <f t="shared" si="32"/>
        <v/>
      </c>
      <c r="Z36" s="153" t="str">
        <f t="shared" si="32"/>
        <v/>
      </c>
      <c r="AA36" s="161" t="str">
        <f t="shared" si="32"/>
        <v/>
      </c>
      <c r="AB36" s="153" t="str">
        <f t="shared" si="32"/>
        <v/>
      </c>
      <c r="AC36" s="153" t="str">
        <f t="shared" si="32"/>
        <v/>
      </c>
      <c r="AD36" s="153" t="str">
        <f t="shared" si="32"/>
        <v/>
      </c>
      <c r="AE36" s="153" t="str">
        <f t="shared" si="24"/>
        <v/>
      </c>
    </row>
    <row r="37" spans="1:35">
      <c r="A37" s="25"/>
      <c r="B37" s="127"/>
      <c r="C37" s="128">
        <v>2</v>
      </c>
      <c r="D37" s="129">
        <v>0.39583333333333331</v>
      </c>
      <c r="E37" s="211" t="s">
        <v>775</v>
      </c>
      <c r="F37" s="119" t="str">
        <f t="shared" si="33"/>
        <v>男子1部</v>
      </c>
      <c r="G37" s="130" t="str">
        <f t="shared" si="34"/>
        <v>馬場ソフト</v>
      </c>
      <c r="H37" s="131"/>
      <c r="I37" s="130" t="s">
        <v>1</v>
      </c>
      <c r="J37" s="191"/>
      <c r="K37" s="128" t="str">
        <f t="shared" si="35"/>
        <v>フレンズ</v>
      </c>
      <c r="L37" s="132"/>
      <c r="M37" s="21"/>
      <c r="N37" s="22" t="str">
        <f t="shared" si="30"/>
        <v>Ac3</v>
      </c>
      <c r="O37" s="22" t="str">
        <f t="shared" si="31"/>
        <v>Ac4</v>
      </c>
      <c r="Q37" s="99"/>
      <c r="R37" s="99"/>
      <c r="S37" s="165"/>
      <c r="T37" s="99"/>
      <c r="U37" s="99"/>
      <c r="V37" s="99"/>
      <c r="W37" s="99"/>
      <c r="Y37" s="153" t="str">
        <f t="shared" si="32"/>
        <v/>
      </c>
      <c r="Z37" s="153" t="str">
        <f t="shared" si="32"/>
        <v/>
      </c>
      <c r="AA37" s="161" t="str">
        <f t="shared" si="32"/>
        <v/>
      </c>
      <c r="AB37" s="153" t="str">
        <f t="shared" si="32"/>
        <v/>
      </c>
      <c r="AC37" s="153" t="str">
        <f t="shared" si="32"/>
        <v/>
      </c>
      <c r="AD37" s="153" t="str">
        <f t="shared" si="32"/>
        <v/>
      </c>
      <c r="AE37" s="153" t="str">
        <f t="shared" si="24"/>
        <v/>
      </c>
    </row>
    <row r="38" spans="1:35">
      <c r="A38" s="25"/>
      <c r="B38" s="127"/>
      <c r="C38" s="128">
        <v>3</v>
      </c>
      <c r="D38" s="129">
        <v>0.45833333333333331</v>
      </c>
      <c r="E38" s="211" t="s">
        <v>282</v>
      </c>
      <c r="F38" s="119" t="str">
        <f t="shared" si="33"/>
        <v>男子1部</v>
      </c>
      <c r="G38" s="130" t="str">
        <f t="shared" si="34"/>
        <v>沼町内会ソフト</v>
      </c>
      <c r="H38" s="131"/>
      <c r="I38" s="130" t="s">
        <v>1</v>
      </c>
      <c r="J38" s="191"/>
      <c r="K38" s="128" t="str">
        <f t="shared" si="35"/>
        <v>なるせパパーズS</v>
      </c>
      <c r="L38" s="132"/>
      <c r="M38" s="21"/>
      <c r="N38" s="22" t="str">
        <f t="shared" si="30"/>
        <v>Aa1</v>
      </c>
      <c r="O38" s="22" t="str">
        <f t="shared" si="31"/>
        <v>Aa3</v>
      </c>
      <c r="Q38" s="99"/>
      <c r="R38" s="99"/>
      <c r="S38" s="165"/>
      <c r="T38" s="99"/>
      <c r="U38" s="99"/>
      <c r="V38" s="99"/>
      <c r="W38" s="99"/>
      <c r="Y38" s="153" t="str">
        <f t="shared" si="32"/>
        <v/>
      </c>
      <c r="Z38" s="153" t="str">
        <f t="shared" si="32"/>
        <v/>
      </c>
      <c r="AA38" s="161" t="str">
        <f t="shared" si="32"/>
        <v/>
      </c>
      <c r="AB38" s="153" t="str">
        <f t="shared" si="32"/>
        <v/>
      </c>
      <c r="AC38" s="153" t="str">
        <f t="shared" si="32"/>
        <v/>
      </c>
      <c r="AD38" s="153" t="str">
        <f t="shared" si="32"/>
        <v/>
      </c>
      <c r="AE38" s="153" t="str">
        <f t="shared" si="24"/>
        <v/>
      </c>
    </row>
    <row r="39" spans="1:35">
      <c r="A39" s="25"/>
      <c r="B39" s="127"/>
      <c r="C39" s="128">
        <v>4</v>
      </c>
      <c r="D39" s="129">
        <v>0.52083333333333337</v>
      </c>
      <c r="E39" s="211" t="s">
        <v>776</v>
      </c>
      <c r="F39" s="119" t="str">
        <f t="shared" si="33"/>
        <v>男子1部</v>
      </c>
      <c r="G39" s="130" t="str">
        <f t="shared" si="34"/>
        <v>ドリンカーズL</v>
      </c>
      <c r="H39" s="192"/>
      <c r="I39" s="130" t="s">
        <v>1</v>
      </c>
      <c r="J39" s="130"/>
      <c r="K39" s="128" t="str">
        <f t="shared" si="35"/>
        <v>サザンストリーム</v>
      </c>
      <c r="L39" s="132"/>
      <c r="M39" s="21"/>
      <c r="N39" s="22" t="str">
        <f t="shared" si="30"/>
        <v>Aa2</v>
      </c>
      <c r="O39" s="22" t="str">
        <f t="shared" si="31"/>
        <v>Aa4</v>
      </c>
      <c r="Q39" s="99"/>
      <c r="R39" s="99"/>
      <c r="S39" s="165"/>
      <c r="T39" s="99"/>
      <c r="U39" s="99"/>
      <c r="V39" s="99"/>
      <c r="W39" s="99"/>
      <c r="Y39" s="153" t="str">
        <f t="shared" si="32"/>
        <v/>
      </c>
      <c r="Z39" s="153" t="str">
        <f t="shared" si="32"/>
        <v/>
      </c>
      <c r="AA39" s="161" t="str">
        <f t="shared" si="32"/>
        <v/>
      </c>
      <c r="AB39" s="153" t="str">
        <f t="shared" si="32"/>
        <v/>
      </c>
      <c r="AC39" s="153" t="str">
        <f t="shared" si="32"/>
        <v/>
      </c>
      <c r="AD39" s="153" t="str">
        <f t="shared" si="32"/>
        <v/>
      </c>
      <c r="AE39" s="153" t="str">
        <f t="shared" si="24"/>
        <v/>
      </c>
    </row>
    <row r="40" spans="1:35">
      <c r="A40" s="25"/>
      <c r="B40" s="135"/>
      <c r="C40" s="128">
        <v>5</v>
      </c>
      <c r="D40" s="129">
        <v>0.58333333333333337</v>
      </c>
      <c r="E40" s="211" t="s">
        <v>267</v>
      </c>
      <c r="F40" s="119" t="str">
        <f t="shared" si="33"/>
        <v>男子1部</v>
      </c>
      <c r="G40" s="130" t="str">
        <f t="shared" si="34"/>
        <v>山崎ドリンカーズ</v>
      </c>
      <c r="H40" s="131"/>
      <c r="I40" s="130" t="s">
        <v>1</v>
      </c>
      <c r="J40" s="191"/>
      <c r="K40" s="128" t="str">
        <f t="shared" si="35"/>
        <v>オール南</v>
      </c>
      <c r="L40" s="132"/>
      <c r="M40" s="21"/>
      <c r="N40" s="22" t="str">
        <f t="shared" si="30"/>
        <v>Ab1</v>
      </c>
      <c r="O40" s="22" t="str">
        <f t="shared" si="31"/>
        <v>Ab3</v>
      </c>
      <c r="Q40" s="99"/>
      <c r="R40" s="99"/>
      <c r="S40" s="165"/>
      <c r="T40" s="99"/>
      <c r="U40" s="99"/>
      <c r="V40" s="99"/>
      <c r="W40" s="99"/>
      <c r="Y40" s="153" t="str">
        <f t="shared" si="32"/>
        <v/>
      </c>
      <c r="Z40" s="153" t="str">
        <f t="shared" si="32"/>
        <v/>
      </c>
      <c r="AA40" s="161" t="str">
        <f t="shared" si="32"/>
        <v/>
      </c>
      <c r="AB40" s="153" t="str">
        <f t="shared" si="32"/>
        <v/>
      </c>
      <c r="AC40" s="153" t="str">
        <f t="shared" si="32"/>
        <v/>
      </c>
      <c r="AD40" s="153" t="str">
        <f t="shared" si="32"/>
        <v/>
      </c>
      <c r="AE40" s="153" t="str">
        <f t="shared" si="24"/>
        <v/>
      </c>
    </row>
    <row r="41" spans="1:35" ht="16.5">
      <c r="A41" s="25"/>
      <c r="B41" s="355" t="s">
        <v>264</v>
      </c>
      <c r="C41" s="356"/>
      <c r="D41" s="356"/>
      <c r="E41" s="356"/>
      <c r="F41" s="356"/>
      <c r="G41" s="124"/>
      <c r="H41" s="125"/>
      <c r="I41" s="125"/>
      <c r="J41" s="125"/>
      <c r="K41" s="124"/>
      <c r="L41" s="126"/>
      <c r="M41" s="21"/>
      <c r="N41" s="22" t="str">
        <f t="shared" si="25"/>
        <v/>
      </c>
      <c r="O41" s="22" t="str">
        <f t="shared" si="26"/>
        <v/>
      </c>
      <c r="Q41" s="166"/>
      <c r="R41" s="99"/>
      <c r="Y41" s="153" t="str">
        <f t="shared" si="24"/>
        <v/>
      </c>
      <c r="Z41" s="153" t="str">
        <f t="shared" si="24"/>
        <v/>
      </c>
      <c r="AA41" s="161" t="str">
        <f t="shared" si="24"/>
        <v/>
      </c>
      <c r="AB41" s="153" t="str">
        <f t="shared" si="24"/>
        <v/>
      </c>
      <c r="AC41" s="153" t="str">
        <f t="shared" si="24"/>
        <v/>
      </c>
      <c r="AD41" s="153" t="str">
        <f t="shared" si="24"/>
        <v/>
      </c>
      <c r="AE41" s="153" t="str">
        <f t="shared" si="24"/>
        <v/>
      </c>
    </row>
    <row r="42" spans="1:35">
      <c r="A42" s="25"/>
      <c r="B42" s="127"/>
      <c r="C42" s="128">
        <v>1</v>
      </c>
      <c r="D42" s="129">
        <v>0.33333333333333331</v>
      </c>
      <c r="E42" s="211" t="s">
        <v>275</v>
      </c>
      <c r="F42" s="119" t="str">
        <f t="shared" ref="F42:F46" si="36">IF(E42="","",VLOOKUP(N42,TEAM_MST,3,FALSE))</f>
        <v>男子2部</v>
      </c>
      <c r="G42" s="130" t="str">
        <f t="shared" ref="G42:G46" si="37">IF(E42="","",VLOOKUP(N42,TEAM_MST,2,FALSE))</f>
        <v>メイプルズ</v>
      </c>
      <c r="H42" s="192"/>
      <c r="I42" s="130" t="s">
        <v>1</v>
      </c>
      <c r="J42" s="130"/>
      <c r="K42" s="128" t="str">
        <f t="shared" ref="K42:K46" si="38">IF(E42="","",VLOOKUP(O42,TEAM_MST,2,FALSE))</f>
        <v>南つくし野ソフト</v>
      </c>
      <c r="L42" s="132"/>
      <c r="M42" s="21"/>
      <c r="N42" s="22" t="str">
        <f t="shared" ref="N42:N46" si="39">IF(E42="","",LEFT(E42,3))</f>
        <v>Ba1</v>
      </c>
      <c r="O42" s="22" t="str">
        <f t="shared" ref="O42:O46" si="40">IF(E42="","",LEFT(E42,2)&amp;MID(E42,4,1))</f>
        <v>Ba2</v>
      </c>
      <c r="Q42" s="99"/>
      <c r="R42" s="99"/>
      <c r="S42" s="165"/>
      <c r="T42" s="99"/>
      <c r="U42" s="99"/>
      <c r="V42" s="99"/>
      <c r="W42" s="99"/>
      <c r="Y42" s="153" t="str">
        <f t="shared" ref="Y42:Y46" si="41">IF(Q42=0,"",VLOOKUP(Q42,UMP_MST,3,FALSE))</f>
        <v/>
      </c>
      <c r="Z42" s="153" t="str">
        <f t="shared" ref="Z42:Z46" si="42">IF(R42=0,"",VLOOKUP(R42,UMP_MST,3,FALSE))</f>
        <v/>
      </c>
      <c r="AA42" s="161" t="str">
        <f t="shared" ref="AA42:AA46" si="43">IF(S42=0,"",VLOOKUP(S42,UMP_MST,3,FALSE))</f>
        <v/>
      </c>
      <c r="AB42" s="153" t="str">
        <f t="shared" ref="AB42:AB46" si="44">IF(T42=0,"",VLOOKUP(T42,UMP_MST,3,FALSE))</f>
        <v/>
      </c>
      <c r="AC42" s="153" t="str">
        <f t="shared" ref="AC42:AC46" si="45">IF(U42=0,"",VLOOKUP(U42,UMP_MST,3,FALSE))</f>
        <v/>
      </c>
      <c r="AD42" s="153" t="str">
        <f t="shared" ref="AD42:AE57" si="46">IF(V42=0,"",VLOOKUP(V42,UMP_MST,3,FALSE))</f>
        <v/>
      </c>
      <c r="AE42" s="153" t="str">
        <f t="shared" si="46"/>
        <v/>
      </c>
    </row>
    <row r="43" spans="1:35">
      <c r="A43" s="25"/>
      <c r="B43" s="127"/>
      <c r="C43" s="128">
        <v>2</v>
      </c>
      <c r="D43" s="129">
        <v>0.39583333333333331</v>
      </c>
      <c r="E43" s="211" t="s">
        <v>277</v>
      </c>
      <c r="F43" s="119" t="str">
        <f t="shared" si="36"/>
        <v>男子2部</v>
      </c>
      <c r="G43" s="130" t="str">
        <f t="shared" si="37"/>
        <v>AM1</v>
      </c>
      <c r="H43" s="131"/>
      <c r="I43" s="130" t="s">
        <v>1</v>
      </c>
      <c r="J43" s="191"/>
      <c r="K43" s="128" t="str">
        <f t="shared" si="38"/>
        <v>フライデーズ</v>
      </c>
      <c r="L43" s="132"/>
      <c r="M43" s="21"/>
      <c r="N43" s="22" t="str">
        <f t="shared" si="39"/>
        <v>Bb1</v>
      </c>
      <c r="O43" s="22" t="str">
        <f t="shared" si="40"/>
        <v>Bb2</v>
      </c>
      <c r="Q43" s="99"/>
      <c r="R43" s="99"/>
      <c r="S43" s="165"/>
      <c r="T43" s="99"/>
      <c r="U43" s="99"/>
      <c r="V43" s="99"/>
      <c r="W43" s="99"/>
      <c r="Y43" s="153" t="str">
        <f t="shared" si="41"/>
        <v/>
      </c>
      <c r="Z43" s="153" t="str">
        <f t="shared" si="42"/>
        <v/>
      </c>
      <c r="AA43" s="161" t="str">
        <f t="shared" si="43"/>
        <v/>
      </c>
      <c r="AB43" s="153" t="str">
        <f t="shared" si="44"/>
        <v/>
      </c>
      <c r="AC43" s="153" t="str">
        <f t="shared" si="45"/>
        <v/>
      </c>
      <c r="AD43" s="153" t="str">
        <f t="shared" si="46"/>
        <v/>
      </c>
      <c r="AE43" s="153" t="str">
        <f t="shared" si="46"/>
        <v/>
      </c>
    </row>
    <row r="44" spans="1:35">
      <c r="A44" s="25"/>
      <c r="B44" s="127"/>
      <c r="C44" s="128">
        <v>3</v>
      </c>
      <c r="D44" s="129">
        <v>0.45833333333333331</v>
      </c>
      <c r="E44" s="211" t="s">
        <v>278</v>
      </c>
      <c r="F44" s="119" t="str">
        <f t="shared" si="36"/>
        <v>男子2部</v>
      </c>
      <c r="G44" s="130" t="str">
        <f t="shared" si="37"/>
        <v>見晴らしの丘のナウシカkz</v>
      </c>
      <c r="H44" s="131"/>
      <c r="I44" s="130" t="s">
        <v>1</v>
      </c>
      <c r="J44" s="191"/>
      <c r="K44" s="128" t="str">
        <f t="shared" si="38"/>
        <v>三ツ目ソフト</v>
      </c>
      <c r="L44" s="132"/>
      <c r="M44" s="21"/>
      <c r="N44" s="22" t="str">
        <f t="shared" si="39"/>
        <v>Bc1</v>
      </c>
      <c r="O44" s="22" t="str">
        <f t="shared" si="40"/>
        <v>Bc2</v>
      </c>
      <c r="Q44" s="99"/>
      <c r="R44" s="99"/>
      <c r="S44" s="165"/>
      <c r="T44" s="99"/>
      <c r="U44" s="99"/>
      <c r="V44" s="99"/>
      <c r="W44" s="99"/>
      <c r="Y44" s="153" t="str">
        <f t="shared" si="41"/>
        <v/>
      </c>
      <c r="Z44" s="153" t="str">
        <f t="shared" si="42"/>
        <v/>
      </c>
      <c r="AA44" s="161" t="str">
        <f t="shared" si="43"/>
        <v/>
      </c>
      <c r="AB44" s="153" t="str">
        <f t="shared" si="44"/>
        <v/>
      </c>
      <c r="AC44" s="153" t="str">
        <f t="shared" si="45"/>
        <v/>
      </c>
      <c r="AD44" s="153" t="str">
        <f t="shared" si="46"/>
        <v/>
      </c>
      <c r="AE44" s="153" t="str">
        <f t="shared" si="46"/>
        <v/>
      </c>
    </row>
    <row r="45" spans="1:35">
      <c r="A45" s="25"/>
      <c r="B45" s="127"/>
      <c r="C45" s="128">
        <v>4</v>
      </c>
      <c r="D45" s="129">
        <v>0.52083333333333337</v>
      </c>
      <c r="E45" s="211" t="s">
        <v>276</v>
      </c>
      <c r="F45" s="119" t="str">
        <f t="shared" si="36"/>
        <v>男子2部</v>
      </c>
      <c r="G45" s="130" t="str">
        <f t="shared" si="37"/>
        <v>まろや</v>
      </c>
      <c r="H45" s="192"/>
      <c r="I45" s="130" t="s">
        <v>1</v>
      </c>
      <c r="J45" s="130"/>
      <c r="K45" s="128" t="str">
        <f t="shared" si="38"/>
        <v>ゼルコバ</v>
      </c>
      <c r="L45" s="132"/>
      <c r="M45" s="21"/>
      <c r="N45" s="22" t="str">
        <f t="shared" si="39"/>
        <v>Ba3</v>
      </c>
      <c r="O45" s="22" t="str">
        <f t="shared" si="40"/>
        <v>Ba4</v>
      </c>
      <c r="Q45" s="99"/>
      <c r="R45" s="99"/>
      <c r="S45" s="165"/>
      <c r="T45" s="99"/>
      <c r="U45" s="99"/>
      <c r="V45" s="99"/>
      <c r="W45" s="99"/>
      <c r="Y45" s="153" t="str">
        <f t="shared" si="41"/>
        <v/>
      </c>
      <c r="Z45" s="153" t="str">
        <f t="shared" si="42"/>
        <v/>
      </c>
      <c r="AA45" s="161" t="str">
        <f t="shared" si="43"/>
        <v/>
      </c>
      <c r="AB45" s="153" t="str">
        <f t="shared" si="44"/>
        <v/>
      </c>
      <c r="AC45" s="153" t="str">
        <f t="shared" si="45"/>
        <v/>
      </c>
      <c r="AD45" s="153" t="str">
        <f t="shared" si="46"/>
        <v/>
      </c>
      <c r="AE45" s="153" t="str">
        <f t="shared" si="46"/>
        <v/>
      </c>
    </row>
    <row r="46" spans="1:35">
      <c r="A46" s="25"/>
      <c r="B46" s="135"/>
      <c r="C46" s="128">
        <v>5</v>
      </c>
      <c r="D46" s="129">
        <v>0.58333333333333337</v>
      </c>
      <c r="E46" s="211" t="s">
        <v>777</v>
      </c>
      <c r="F46" s="119" t="str">
        <f t="shared" si="36"/>
        <v>予備</v>
      </c>
      <c r="G46" s="130" t="str">
        <f t="shared" si="37"/>
        <v>予備</v>
      </c>
      <c r="H46" s="131"/>
      <c r="I46" s="130" t="s">
        <v>1</v>
      </c>
      <c r="J46" s="191"/>
      <c r="K46" s="128" t="str">
        <f t="shared" si="38"/>
        <v>予備</v>
      </c>
      <c r="L46" s="132"/>
      <c r="M46" s="21"/>
      <c r="N46" s="22" t="str">
        <f t="shared" si="39"/>
        <v>予備</v>
      </c>
      <c r="O46" s="22" t="str">
        <f t="shared" si="40"/>
        <v>予備</v>
      </c>
      <c r="Q46" s="99"/>
      <c r="R46" s="99"/>
      <c r="S46" s="165"/>
      <c r="T46" s="99"/>
      <c r="U46" s="99"/>
      <c r="V46" s="99"/>
      <c r="W46" s="99"/>
      <c r="Y46" s="153" t="str">
        <f t="shared" si="41"/>
        <v/>
      </c>
      <c r="Z46" s="153" t="str">
        <f t="shared" si="42"/>
        <v/>
      </c>
      <c r="AA46" s="161" t="str">
        <f t="shared" si="43"/>
        <v/>
      </c>
      <c r="AB46" s="153" t="str">
        <f t="shared" si="44"/>
        <v/>
      </c>
      <c r="AC46" s="153" t="str">
        <f t="shared" si="45"/>
        <v/>
      </c>
      <c r="AD46" s="153" t="str">
        <f t="shared" si="46"/>
        <v/>
      </c>
      <c r="AE46" s="153" t="str">
        <f t="shared" si="46"/>
        <v/>
      </c>
    </row>
    <row r="47" spans="1:35" s="26" customFormat="1">
      <c r="A47" s="101"/>
      <c r="B47" s="102"/>
      <c r="C47" s="103"/>
      <c r="D47" s="104"/>
      <c r="E47" s="208"/>
      <c r="F47" s="102"/>
      <c r="G47" s="120"/>
      <c r="H47" s="102"/>
      <c r="I47" s="102"/>
      <c r="J47" s="102"/>
      <c r="K47" s="120"/>
      <c r="L47" s="105"/>
      <c r="N47" s="106" t="str">
        <f>IF(E47="","",LEFT(E47,3))</f>
        <v/>
      </c>
      <c r="O47" s="106" t="str">
        <f>IF(E47="","",LEFT(E47,2)&amp;MID(E47,4,1))</f>
        <v/>
      </c>
      <c r="Q47" s="168"/>
      <c r="R47" s="168"/>
      <c r="S47" s="168"/>
      <c r="T47" s="168"/>
      <c r="U47" s="168"/>
      <c r="V47" s="168"/>
      <c r="W47" s="168"/>
      <c r="X47" s="168"/>
      <c r="Y47" s="169" t="str">
        <f t="shared" ref="Y47:Y55" si="47">IF(Q47=0,"",VLOOKUP(Q47,UMP_MST,3,FALSE))</f>
        <v/>
      </c>
      <c r="Z47" s="169" t="str">
        <f t="shared" ref="Z47:Z55" si="48">IF(R47=0,"",VLOOKUP(R47,UMP_MST,3,FALSE))</f>
        <v/>
      </c>
      <c r="AA47" s="170" t="str">
        <f t="shared" ref="AA47:AA55" si="49">IF(S47=0,"",VLOOKUP(S47,UMP_MST,3,FALSE))</f>
        <v/>
      </c>
      <c r="AB47" s="169" t="str">
        <f t="shared" ref="AB47:AB55" si="50">IF(T47=0,"",VLOOKUP(T47,UMP_MST,3,FALSE))</f>
        <v/>
      </c>
      <c r="AC47" s="169" t="str">
        <f t="shared" ref="AC47:AC55" si="51">IF(U47=0,"",VLOOKUP(U47,UMP_MST,3,FALSE))</f>
        <v/>
      </c>
      <c r="AD47" s="169" t="str">
        <f t="shared" ref="AD47:AD55" si="52">IF(V47=0,"",VLOOKUP(V47,UMP_MST,3,FALSE))</f>
        <v/>
      </c>
      <c r="AE47" s="153" t="str">
        <f t="shared" si="46"/>
        <v/>
      </c>
      <c r="AH47" s="168"/>
      <c r="AI47" s="168"/>
    </row>
    <row r="48" spans="1:35" ht="19.5">
      <c r="A48" s="6" t="s">
        <v>779</v>
      </c>
      <c r="B48" s="77"/>
      <c r="C48" s="78"/>
      <c r="D48" s="78"/>
      <c r="E48" s="209"/>
      <c r="F48" s="78"/>
      <c r="G48" s="121"/>
      <c r="H48" s="78"/>
      <c r="I48" s="78"/>
      <c r="J48" s="78"/>
      <c r="K48" s="121"/>
      <c r="L48" s="79"/>
      <c r="M48" s="21"/>
      <c r="N48" s="22" t="str">
        <f>IF(E48="","",LEFT(E48,3))</f>
        <v/>
      </c>
      <c r="O48" s="22" t="str">
        <f>IF(E48="","",LEFT(E48,2)&amp;MID(E48,4,1))</f>
        <v/>
      </c>
      <c r="Y48" s="153" t="str">
        <f t="shared" si="47"/>
        <v/>
      </c>
      <c r="Z48" s="153" t="str">
        <f t="shared" si="48"/>
        <v/>
      </c>
      <c r="AA48" s="161" t="str">
        <f t="shared" si="49"/>
        <v/>
      </c>
      <c r="AB48" s="153" t="str">
        <f t="shared" si="50"/>
        <v/>
      </c>
      <c r="AC48" s="153" t="str">
        <f t="shared" si="51"/>
        <v/>
      </c>
      <c r="AD48" s="153" t="str">
        <f t="shared" si="52"/>
        <v/>
      </c>
      <c r="AE48" s="153" t="str">
        <f t="shared" si="46"/>
        <v/>
      </c>
    </row>
    <row r="49" spans="1:31">
      <c r="A49" s="25"/>
      <c r="B49" s="357" t="s">
        <v>7</v>
      </c>
      <c r="C49" s="358"/>
      <c r="D49" s="80" t="s">
        <v>6</v>
      </c>
      <c r="E49" s="210" t="s">
        <v>5</v>
      </c>
      <c r="F49" s="107" t="s">
        <v>4</v>
      </c>
      <c r="G49" s="107" t="s">
        <v>3</v>
      </c>
      <c r="H49" s="108"/>
      <c r="I49" s="109" t="s">
        <v>1</v>
      </c>
      <c r="J49" s="107"/>
      <c r="K49" s="107" t="s">
        <v>2</v>
      </c>
      <c r="L49" s="107"/>
      <c r="M49" s="21"/>
      <c r="N49" s="22" t="str">
        <f t="shared" ref="N49:N55" si="53">IF(E49="","",LEFT(E49,3))</f>
        <v>Gno</v>
      </c>
      <c r="O49" s="22" t="str">
        <f t="shared" ref="O49:O55" si="54">IF(E49="","",LEFT(E49,2)&amp;MID(E49,4,1))</f>
        <v>Gn</v>
      </c>
      <c r="R49" s="123"/>
      <c r="Y49" s="153" t="str">
        <f t="shared" si="47"/>
        <v/>
      </c>
      <c r="Z49" s="153" t="str">
        <f t="shared" si="48"/>
        <v/>
      </c>
      <c r="AA49" s="161" t="str">
        <f t="shared" si="49"/>
        <v/>
      </c>
      <c r="AB49" s="153" t="str">
        <f t="shared" si="50"/>
        <v/>
      </c>
      <c r="AC49" s="153" t="str">
        <f t="shared" si="51"/>
        <v/>
      </c>
      <c r="AD49" s="153" t="str">
        <f t="shared" si="52"/>
        <v/>
      </c>
      <c r="AE49" s="153" t="str">
        <f t="shared" si="46"/>
        <v/>
      </c>
    </row>
    <row r="50" spans="1:31" ht="16.5">
      <c r="A50" s="25"/>
      <c r="B50" s="355" t="s">
        <v>168</v>
      </c>
      <c r="C50" s="356"/>
      <c r="D50" s="356"/>
      <c r="E50" s="356"/>
      <c r="F50" s="356"/>
      <c r="G50" s="124"/>
      <c r="H50" s="125"/>
      <c r="I50" s="125"/>
      <c r="J50" s="125"/>
      <c r="K50" s="124"/>
      <c r="L50" s="126"/>
      <c r="M50" s="21"/>
      <c r="N50" s="22" t="str">
        <f t="shared" si="53"/>
        <v/>
      </c>
      <c r="O50" s="22" t="str">
        <f t="shared" si="54"/>
        <v/>
      </c>
      <c r="Q50" s="166"/>
      <c r="R50" s="123"/>
      <c r="Y50" s="153" t="str">
        <f t="shared" si="47"/>
        <v/>
      </c>
      <c r="Z50" s="153" t="str">
        <f t="shared" si="48"/>
        <v/>
      </c>
      <c r="AA50" s="161" t="str">
        <f t="shared" si="49"/>
        <v/>
      </c>
      <c r="AB50" s="153" t="str">
        <f t="shared" si="50"/>
        <v/>
      </c>
      <c r="AC50" s="153" t="str">
        <f t="shared" si="51"/>
        <v/>
      </c>
      <c r="AD50" s="153" t="str">
        <f t="shared" si="52"/>
        <v/>
      </c>
      <c r="AE50" s="153" t="str">
        <f t="shared" si="46"/>
        <v/>
      </c>
    </row>
    <row r="51" spans="1:31">
      <c r="A51" s="25"/>
      <c r="B51" s="127"/>
      <c r="C51" s="128">
        <v>1</v>
      </c>
      <c r="D51" s="129">
        <v>0.33333333333333331</v>
      </c>
      <c r="E51" s="211" t="s">
        <v>780</v>
      </c>
      <c r="F51" s="119" t="str">
        <f t="shared" ref="F51:F55" si="55">IF(E51="","",VLOOKUP(N51,TEAM_MST,3,FALSE))</f>
        <v>キング</v>
      </c>
      <c r="G51" s="130" t="str">
        <f t="shared" ref="G51:G55" si="56">IF(E51="","",VLOOKUP(N51,TEAM_MST,2,FALSE))</f>
        <v>山崎エイトロマンス</v>
      </c>
      <c r="H51" s="192"/>
      <c r="I51" s="130" t="s">
        <v>1</v>
      </c>
      <c r="J51" s="130"/>
      <c r="K51" s="128" t="str">
        <f t="shared" ref="K51:K55" si="57">IF(E51="","",VLOOKUP(O51,TEAM_MST,2,FALSE))</f>
        <v>サンダース</v>
      </c>
      <c r="L51" s="132"/>
      <c r="M51" s="21"/>
      <c r="N51" s="22" t="str">
        <f t="shared" si="53"/>
        <v>Kb1</v>
      </c>
      <c r="O51" s="22" t="str">
        <f t="shared" si="54"/>
        <v>Kb4</v>
      </c>
      <c r="Q51" s="99"/>
      <c r="R51" s="99"/>
      <c r="S51" s="165"/>
      <c r="T51" s="99"/>
      <c r="U51" s="99"/>
      <c r="V51" s="99"/>
      <c r="W51" s="99"/>
      <c r="Y51" s="153" t="str">
        <f t="shared" si="47"/>
        <v/>
      </c>
      <c r="Z51" s="153" t="str">
        <f t="shared" si="48"/>
        <v/>
      </c>
      <c r="AA51" s="161" t="str">
        <f t="shared" si="49"/>
        <v/>
      </c>
      <c r="AB51" s="153" t="str">
        <f t="shared" si="50"/>
        <v/>
      </c>
      <c r="AC51" s="153" t="str">
        <f t="shared" si="51"/>
        <v/>
      </c>
      <c r="AD51" s="153" t="str">
        <f t="shared" si="52"/>
        <v/>
      </c>
      <c r="AE51" s="153" t="str">
        <f t="shared" si="46"/>
        <v/>
      </c>
    </row>
    <row r="52" spans="1:31">
      <c r="A52" s="25"/>
      <c r="B52" s="127"/>
      <c r="C52" s="128">
        <v>2</v>
      </c>
      <c r="D52" s="129">
        <v>0.39583333333333331</v>
      </c>
      <c r="E52" s="211" t="s">
        <v>781</v>
      </c>
      <c r="F52" s="119" t="str">
        <f t="shared" si="55"/>
        <v>キング</v>
      </c>
      <c r="G52" s="130" t="str">
        <f t="shared" si="56"/>
        <v>見晴らしの丘のナウシカ</v>
      </c>
      <c r="H52" s="131"/>
      <c r="I52" s="130" t="s">
        <v>1</v>
      </c>
      <c r="J52" s="191"/>
      <c r="K52" s="128" t="str">
        <f t="shared" si="57"/>
        <v>丸山ソフト</v>
      </c>
      <c r="L52" s="132"/>
      <c r="M52" s="21"/>
      <c r="N52" s="22" t="str">
        <f t="shared" si="53"/>
        <v>Kb2</v>
      </c>
      <c r="O52" s="22" t="str">
        <f t="shared" si="54"/>
        <v>Kb3</v>
      </c>
      <c r="Q52" s="99"/>
      <c r="R52" s="99"/>
      <c r="S52" s="165"/>
      <c r="T52" s="99"/>
      <c r="U52" s="99"/>
      <c r="V52" s="99"/>
      <c r="W52" s="99"/>
      <c r="Y52" s="153" t="str">
        <f t="shared" si="47"/>
        <v/>
      </c>
      <c r="Z52" s="153" t="str">
        <f t="shared" si="48"/>
        <v/>
      </c>
      <c r="AA52" s="161" t="str">
        <f t="shared" si="49"/>
        <v/>
      </c>
      <c r="AB52" s="153" t="str">
        <f t="shared" si="50"/>
        <v/>
      </c>
      <c r="AC52" s="153" t="str">
        <f t="shared" si="51"/>
        <v/>
      </c>
      <c r="AD52" s="153" t="str">
        <f t="shared" si="52"/>
        <v/>
      </c>
      <c r="AE52" s="153" t="str">
        <f t="shared" si="46"/>
        <v/>
      </c>
    </row>
    <row r="53" spans="1:31">
      <c r="A53" s="25"/>
      <c r="B53" s="127"/>
      <c r="C53" s="128">
        <v>3</v>
      </c>
      <c r="D53" s="129">
        <v>0.45833333333333331</v>
      </c>
      <c r="E53" s="211" t="s">
        <v>782</v>
      </c>
      <c r="F53" s="119" t="str">
        <f t="shared" si="55"/>
        <v>クイーン</v>
      </c>
      <c r="G53" s="130" t="str">
        <f t="shared" si="56"/>
        <v>ファンキーロッキー</v>
      </c>
      <c r="H53" s="192"/>
      <c r="I53" s="130" t="s">
        <v>1</v>
      </c>
      <c r="J53" s="130"/>
      <c r="K53" s="128" t="str">
        <f t="shared" si="57"/>
        <v>レッドフォックス</v>
      </c>
      <c r="L53" s="132"/>
      <c r="M53" s="21"/>
      <c r="N53" s="22" t="str">
        <f t="shared" si="53"/>
        <v>Qa1</v>
      </c>
      <c r="O53" s="22" t="str">
        <f t="shared" si="54"/>
        <v>Qa4</v>
      </c>
      <c r="Q53" s="99"/>
      <c r="R53" s="99"/>
      <c r="S53" s="165"/>
      <c r="T53" s="99"/>
      <c r="U53" s="99"/>
      <c r="V53" s="99"/>
      <c r="W53" s="99"/>
      <c r="Y53" s="153" t="str">
        <f t="shared" si="47"/>
        <v/>
      </c>
      <c r="Z53" s="153" t="str">
        <f t="shared" si="48"/>
        <v/>
      </c>
      <c r="AA53" s="161" t="str">
        <f t="shared" si="49"/>
        <v/>
      </c>
      <c r="AB53" s="153" t="str">
        <f t="shared" si="50"/>
        <v/>
      </c>
      <c r="AC53" s="153" t="str">
        <f t="shared" si="51"/>
        <v/>
      </c>
      <c r="AD53" s="153" t="str">
        <f t="shared" si="52"/>
        <v/>
      </c>
      <c r="AE53" s="153" t="str">
        <f t="shared" si="46"/>
        <v/>
      </c>
    </row>
    <row r="54" spans="1:31">
      <c r="A54" s="25"/>
      <c r="B54" s="127"/>
      <c r="C54" s="128">
        <v>4</v>
      </c>
      <c r="D54" s="129">
        <v>0.52083333333333337</v>
      </c>
      <c r="E54" s="212" t="s">
        <v>783</v>
      </c>
      <c r="F54" s="119" t="str">
        <f t="shared" si="55"/>
        <v>クイーン</v>
      </c>
      <c r="G54" s="130" t="str">
        <f t="shared" si="56"/>
        <v>櫻組</v>
      </c>
      <c r="H54" s="192"/>
      <c r="I54" s="130" t="s">
        <v>1</v>
      </c>
      <c r="J54" s="130"/>
      <c r="K54" s="128" t="str">
        <f t="shared" si="57"/>
        <v>旭町グリーンフレンズ</v>
      </c>
      <c r="L54" s="132"/>
      <c r="M54" s="21"/>
      <c r="N54" s="22" t="str">
        <f t="shared" si="53"/>
        <v>Qa2</v>
      </c>
      <c r="O54" s="22" t="str">
        <f t="shared" si="54"/>
        <v>Qa3</v>
      </c>
      <c r="Q54" s="99"/>
      <c r="R54" s="99"/>
      <c r="S54" s="165"/>
      <c r="T54" s="99"/>
      <c r="U54" s="99"/>
      <c r="V54" s="99"/>
      <c r="W54" s="99"/>
      <c r="Y54" s="153" t="str">
        <f t="shared" si="47"/>
        <v/>
      </c>
      <c r="Z54" s="153" t="str">
        <f t="shared" si="48"/>
        <v/>
      </c>
      <c r="AA54" s="161" t="str">
        <f t="shared" si="49"/>
        <v/>
      </c>
      <c r="AB54" s="153" t="str">
        <f t="shared" si="50"/>
        <v/>
      </c>
      <c r="AC54" s="153" t="str">
        <f t="shared" si="51"/>
        <v/>
      </c>
      <c r="AD54" s="153" t="str">
        <f t="shared" si="52"/>
        <v/>
      </c>
      <c r="AE54" s="153" t="str">
        <f t="shared" si="46"/>
        <v/>
      </c>
    </row>
    <row r="55" spans="1:31">
      <c r="A55" s="25"/>
      <c r="B55" s="127"/>
      <c r="C55" s="128">
        <v>5</v>
      </c>
      <c r="D55" s="129">
        <v>0.58333333333333337</v>
      </c>
      <c r="E55" s="212" t="s">
        <v>784</v>
      </c>
      <c r="F55" s="119" t="str">
        <f t="shared" si="55"/>
        <v>女子1部</v>
      </c>
      <c r="G55" s="130" t="str">
        <f t="shared" si="56"/>
        <v>レディファイターズ</v>
      </c>
      <c r="H55" s="192"/>
      <c r="I55" s="130" t="s">
        <v>1</v>
      </c>
      <c r="J55" s="130"/>
      <c r="K55" s="128" t="str">
        <f t="shared" si="57"/>
        <v>ワンダフルマザーズ</v>
      </c>
      <c r="L55" s="132"/>
      <c r="M55" s="21"/>
      <c r="N55" s="22" t="str">
        <f t="shared" si="53"/>
        <v>La2</v>
      </c>
      <c r="O55" s="22" t="str">
        <f t="shared" si="54"/>
        <v>La3</v>
      </c>
      <c r="Q55" s="99"/>
      <c r="R55" s="99"/>
      <c r="S55" s="165"/>
      <c r="T55" s="99"/>
      <c r="U55" s="99"/>
      <c r="V55" s="99"/>
      <c r="W55" s="99"/>
      <c r="Y55" s="153" t="str">
        <f t="shared" si="47"/>
        <v/>
      </c>
      <c r="Z55" s="153" t="str">
        <f t="shared" si="48"/>
        <v/>
      </c>
      <c r="AA55" s="161" t="str">
        <f t="shared" si="49"/>
        <v/>
      </c>
      <c r="AB55" s="153" t="str">
        <f t="shared" si="50"/>
        <v/>
      </c>
      <c r="AC55" s="153" t="str">
        <f t="shared" si="51"/>
        <v/>
      </c>
      <c r="AD55" s="153" t="str">
        <f t="shared" si="52"/>
        <v/>
      </c>
      <c r="AE55" s="153" t="str">
        <f t="shared" si="46"/>
        <v/>
      </c>
    </row>
    <row r="56" spans="1:31" ht="16.5">
      <c r="A56" s="25"/>
      <c r="B56" s="355" t="s">
        <v>265</v>
      </c>
      <c r="C56" s="356"/>
      <c r="D56" s="356"/>
      <c r="E56" s="356"/>
      <c r="F56" s="356"/>
      <c r="G56" s="124"/>
      <c r="H56" s="125"/>
      <c r="I56" s="125"/>
      <c r="J56" s="125"/>
      <c r="K56" s="124"/>
      <c r="L56" s="126"/>
      <c r="M56" s="21"/>
      <c r="N56" s="22" t="str">
        <f t="shared" ref="N56:N61" si="58">IF(E56="","",LEFT(E56,3))</f>
        <v/>
      </c>
      <c r="O56" s="22" t="str">
        <f t="shared" ref="O56:O61" si="59">IF(E56="","",LEFT(E56,2)&amp;MID(E56,4,1))</f>
        <v/>
      </c>
      <c r="Q56" s="166"/>
      <c r="R56" s="123"/>
      <c r="Y56" s="153" t="str">
        <f t="shared" ref="Y56:AE71" si="60">IF(Q56=0,"",VLOOKUP(Q56,UMP_MST,3,FALSE))</f>
        <v/>
      </c>
      <c r="Z56" s="153" t="str">
        <f t="shared" si="60"/>
        <v/>
      </c>
      <c r="AA56" s="161" t="str">
        <f t="shared" si="60"/>
        <v/>
      </c>
      <c r="AB56" s="153" t="str">
        <f t="shared" si="60"/>
        <v/>
      </c>
      <c r="AC56" s="153" t="str">
        <f t="shared" si="60"/>
        <v/>
      </c>
      <c r="AD56" s="153" t="str">
        <f t="shared" si="60"/>
        <v/>
      </c>
      <c r="AE56" s="153" t="str">
        <f t="shared" si="46"/>
        <v/>
      </c>
    </row>
    <row r="57" spans="1:31">
      <c r="A57" s="25"/>
      <c r="B57" s="127"/>
      <c r="C57" s="128">
        <v>1</v>
      </c>
      <c r="D57" s="129">
        <v>0.33333333333333331</v>
      </c>
      <c r="E57" s="211" t="s">
        <v>785</v>
      </c>
      <c r="F57" s="119" t="str">
        <f t="shared" ref="F57:F61" si="61">IF(E57="","",VLOOKUP(N57,TEAM_MST,3,FALSE))</f>
        <v>男子1部</v>
      </c>
      <c r="G57" s="130" t="str">
        <f t="shared" ref="G57:G61" si="62">IF(E57="","",VLOOKUP(N57,TEAM_MST,2,FALSE))</f>
        <v>山崎ドリンカーズ</v>
      </c>
      <c r="H57" s="192"/>
      <c r="I57" s="130" t="s">
        <v>1</v>
      </c>
      <c r="J57" s="130"/>
      <c r="K57" s="128" t="str">
        <f t="shared" ref="K57:K61" si="63">IF(E57="","",VLOOKUP(O57,TEAM_MST,2,FALSE))</f>
        <v>なるせパパーズ</v>
      </c>
      <c r="L57" s="132"/>
      <c r="M57" s="21"/>
      <c r="N57" s="22" t="str">
        <f t="shared" si="58"/>
        <v>Ab1</v>
      </c>
      <c r="O57" s="22" t="str">
        <f t="shared" si="59"/>
        <v>Ab4</v>
      </c>
      <c r="Q57" s="99"/>
      <c r="R57" s="99"/>
      <c r="S57" s="165"/>
      <c r="T57" s="99"/>
      <c r="U57" s="99"/>
      <c r="V57" s="99"/>
      <c r="W57" s="99"/>
      <c r="Y57" s="153" t="str">
        <f t="shared" si="60"/>
        <v/>
      </c>
      <c r="Z57" s="153" t="str">
        <f t="shared" si="60"/>
        <v/>
      </c>
      <c r="AA57" s="161" t="str">
        <f t="shared" si="60"/>
        <v/>
      </c>
      <c r="AB57" s="153" t="str">
        <f t="shared" si="60"/>
        <v/>
      </c>
      <c r="AC57" s="153" t="str">
        <f t="shared" si="60"/>
        <v/>
      </c>
      <c r="AD57" s="153" t="str">
        <f t="shared" si="60"/>
        <v/>
      </c>
      <c r="AE57" s="153" t="str">
        <f t="shared" si="46"/>
        <v/>
      </c>
    </row>
    <row r="58" spans="1:31">
      <c r="A58" s="25"/>
      <c r="B58" s="127"/>
      <c r="C58" s="128">
        <v>2</v>
      </c>
      <c r="D58" s="129">
        <v>0.39583333333333331</v>
      </c>
      <c r="E58" s="211" t="s">
        <v>786</v>
      </c>
      <c r="F58" s="119" t="str">
        <f t="shared" si="61"/>
        <v>男子1部</v>
      </c>
      <c r="G58" s="130" t="str">
        <f t="shared" si="62"/>
        <v>森野ドリマーズ</v>
      </c>
      <c r="H58" s="131"/>
      <c r="I58" s="130" t="s">
        <v>1</v>
      </c>
      <c r="J58" s="191"/>
      <c r="K58" s="128" t="str">
        <f t="shared" si="63"/>
        <v>オール南</v>
      </c>
      <c r="L58" s="132"/>
      <c r="M58" s="21"/>
      <c r="N58" s="22" t="str">
        <f t="shared" si="58"/>
        <v>Ab2</v>
      </c>
      <c r="O58" s="22" t="str">
        <f t="shared" si="59"/>
        <v>Ab3</v>
      </c>
      <c r="Q58" s="99"/>
      <c r="R58" s="99"/>
      <c r="S58" s="165"/>
      <c r="T58" s="99"/>
      <c r="U58" s="99"/>
      <c r="V58" s="99"/>
      <c r="W58" s="99"/>
      <c r="Y58" s="153" t="str">
        <f t="shared" si="60"/>
        <v/>
      </c>
      <c r="Z58" s="153" t="str">
        <f t="shared" si="60"/>
        <v/>
      </c>
      <c r="AA58" s="161" t="str">
        <f t="shared" si="60"/>
        <v/>
      </c>
      <c r="AB58" s="153" t="str">
        <f t="shared" si="60"/>
        <v/>
      </c>
      <c r="AC58" s="153" t="str">
        <f t="shared" si="60"/>
        <v/>
      </c>
      <c r="AD58" s="153" t="str">
        <f t="shared" si="60"/>
        <v/>
      </c>
      <c r="AE58" s="153" t="str">
        <f t="shared" si="60"/>
        <v/>
      </c>
    </row>
    <row r="59" spans="1:31">
      <c r="A59" s="25"/>
      <c r="B59" s="127"/>
      <c r="C59" s="128">
        <v>3</v>
      </c>
      <c r="D59" s="129">
        <v>0.45833333333333331</v>
      </c>
      <c r="E59" s="211" t="s">
        <v>280</v>
      </c>
      <c r="F59" s="119" t="str">
        <f t="shared" si="61"/>
        <v>男子1部</v>
      </c>
      <c r="G59" s="130" t="str">
        <f t="shared" si="62"/>
        <v>協栄</v>
      </c>
      <c r="H59" s="131"/>
      <c r="I59" s="130" t="s">
        <v>1</v>
      </c>
      <c r="J59" s="191"/>
      <c r="K59" s="128" t="str">
        <f t="shared" si="63"/>
        <v>馬場ソフト</v>
      </c>
      <c r="L59" s="132"/>
      <c r="M59" s="21"/>
      <c r="N59" s="22" t="str">
        <f t="shared" si="58"/>
        <v>Ac1</v>
      </c>
      <c r="O59" s="22" t="str">
        <f t="shared" si="59"/>
        <v>Ac3</v>
      </c>
      <c r="Q59" s="99"/>
      <c r="R59" s="99"/>
      <c r="S59" s="165"/>
      <c r="T59" s="99"/>
      <c r="U59" s="99"/>
      <c r="V59" s="99"/>
      <c r="W59" s="99"/>
      <c r="Y59" s="153" t="str">
        <f t="shared" si="60"/>
        <v/>
      </c>
      <c r="Z59" s="153" t="str">
        <f t="shared" si="60"/>
        <v/>
      </c>
      <c r="AA59" s="161" t="str">
        <f t="shared" si="60"/>
        <v/>
      </c>
      <c r="AB59" s="153" t="str">
        <f t="shared" si="60"/>
        <v/>
      </c>
      <c r="AC59" s="153" t="str">
        <f t="shared" si="60"/>
        <v/>
      </c>
      <c r="AD59" s="153" t="str">
        <f t="shared" si="60"/>
        <v/>
      </c>
      <c r="AE59" s="153" t="str">
        <f t="shared" si="60"/>
        <v/>
      </c>
    </row>
    <row r="60" spans="1:31">
      <c r="A60" s="25"/>
      <c r="B60" s="127"/>
      <c r="C60" s="128">
        <v>4</v>
      </c>
      <c r="D60" s="129">
        <v>0.52083333333333337</v>
      </c>
      <c r="E60" s="211" t="s">
        <v>281</v>
      </c>
      <c r="F60" s="119" t="str">
        <f t="shared" si="61"/>
        <v>男子1部</v>
      </c>
      <c r="G60" s="130" t="str">
        <f t="shared" si="62"/>
        <v>つくし野フューチャーズ</v>
      </c>
      <c r="H60" s="192"/>
      <c r="I60" s="130" t="s">
        <v>1</v>
      </c>
      <c r="J60" s="130"/>
      <c r="K60" s="128" t="str">
        <f t="shared" si="63"/>
        <v>フレンズ</v>
      </c>
      <c r="L60" s="132"/>
      <c r="M60" s="21"/>
      <c r="N60" s="22" t="str">
        <f t="shared" si="58"/>
        <v>Ac2</v>
      </c>
      <c r="O60" s="22" t="str">
        <f t="shared" si="59"/>
        <v>Ac4</v>
      </c>
      <c r="Q60" s="99"/>
      <c r="R60" s="99"/>
      <c r="S60" s="165"/>
      <c r="T60" s="99"/>
      <c r="U60" s="99"/>
      <c r="V60" s="99"/>
      <c r="W60" s="99"/>
      <c r="Y60" s="153" t="str">
        <f t="shared" si="60"/>
        <v/>
      </c>
      <c r="Z60" s="153" t="str">
        <f t="shared" si="60"/>
        <v/>
      </c>
      <c r="AA60" s="161" t="str">
        <f t="shared" si="60"/>
        <v/>
      </c>
      <c r="AB60" s="153" t="str">
        <f t="shared" si="60"/>
        <v/>
      </c>
      <c r="AC60" s="153" t="str">
        <f t="shared" si="60"/>
        <v/>
      </c>
      <c r="AD60" s="153" t="str">
        <f t="shared" si="60"/>
        <v/>
      </c>
      <c r="AE60" s="153" t="str">
        <f t="shared" si="60"/>
        <v/>
      </c>
    </row>
    <row r="61" spans="1:31">
      <c r="A61" s="25"/>
      <c r="B61" s="135"/>
      <c r="C61" s="128">
        <v>5</v>
      </c>
      <c r="D61" s="129">
        <v>0.58333333333333337</v>
      </c>
      <c r="E61" s="211" t="s">
        <v>787</v>
      </c>
      <c r="F61" s="119" t="str">
        <f t="shared" si="61"/>
        <v>男子1部</v>
      </c>
      <c r="G61" s="130" t="str">
        <f t="shared" si="62"/>
        <v>ドリンカーズL</v>
      </c>
      <c r="H61" s="131"/>
      <c r="I61" s="130" t="s">
        <v>1</v>
      </c>
      <c r="J61" s="191"/>
      <c r="K61" s="128" t="str">
        <f t="shared" si="63"/>
        <v>なるせパパーズS</v>
      </c>
      <c r="L61" s="132"/>
      <c r="M61" s="21"/>
      <c r="N61" s="22" t="str">
        <f t="shared" si="58"/>
        <v>Aa2</v>
      </c>
      <c r="O61" s="22" t="str">
        <f t="shared" si="59"/>
        <v>Aa3</v>
      </c>
      <c r="Q61" s="99"/>
      <c r="R61" s="99"/>
      <c r="S61" s="165"/>
      <c r="T61" s="99"/>
      <c r="U61" s="99"/>
      <c r="V61" s="99"/>
      <c r="W61" s="99"/>
      <c r="Y61" s="153" t="str">
        <f t="shared" si="60"/>
        <v/>
      </c>
      <c r="Z61" s="153" t="str">
        <f t="shared" si="60"/>
        <v/>
      </c>
      <c r="AA61" s="161" t="str">
        <f t="shared" si="60"/>
        <v/>
      </c>
      <c r="AB61" s="153" t="str">
        <f t="shared" si="60"/>
        <v/>
      </c>
      <c r="AC61" s="153" t="str">
        <f t="shared" si="60"/>
        <v/>
      </c>
      <c r="AD61" s="153" t="str">
        <f t="shared" si="60"/>
        <v/>
      </c>
      <c r="AE61" s="153" t="str">
        <f t="shared" si="60"/>
        <v/>
      </c>
    </row>
    <row r="62" spans="1:31" ht="16.5">
      <c r="A62" s="25"/>
      <c r="B62" s="355" t="s">
        <v>264</v>
      </c>
      <c r="C62" s="356"/>
      <c r="D62" s="356"/>
      <c r="E62" s="356"/>
      <c r="F62" s="356"/>
      <c r="G62" s="124"/>
      <c r="H62" s="125"/>
      <c r="I62" s="125"/>
      <c r="J62" s="125"/>
      <c r="K62" s="124"/>
      <c r="L62" s="126"/>
      <c r="M62" s="21"/>
      <c r="N62" s="22" t="str">
        <f t="shared" ref="N62:N67" si="64">IF(E62="","",LEFT(E62,3))</f>
        <v/>
      </c>
      <c r="O62" s="22" t="str">
        <f t="shared" ref="O62:O67" si="65">IF(E62="","",LEFT(E62,2)&amp;MID(E62,4,1))</f>
        <v/>
      </c>
      <c r="Q62" s="166"/>
      <c r="R62" s="99"/>
      <c r="Y62" s="153" t="str">
        <f t="shared" ref="Y62:Y92" si="66">IF(Q62=0,"",VLOOKUP(Q62,UMP_MST,3,FALSE))</f>
        <v/>
      </c>
      <c r="Z62" s="153" t="str">
        <f t="shared" ref="Z62:Z92" si="67">IF(R62=0,"",VLOOKUP(R62,UMP_MST,3,FALSE))</f>
        <v/>
      </c>
      <c r="AA62" s="161" t="str">
        <f t="shared" ref="AA62:AA92" si="68">IF(S62=0,"",VLOOKUP(S62,UMP_MST,3,FALSE))</f>
        <v/>
      </c>
      <c r="AB62" s="153" t="str">
        <f t="shared" ref="AB62:AB92" si="69">IF(T62=0,"",VLOOKUP(T62,UMP_MST,3,FALSE))</f>
        <v/>
      </c>
      <c r="AC62" s="153" t="str">
        <f t="shared" ref="AC62:AC92" si="70">IF(U62=0,"",VLOOKUP(U62,UMP_MST,3,FALSE))</f>
        <v/>
      </c>
      <c r="AD62" s="153" t="str">
        <f t="shared" ref="AD62:AE92" si="71">IF(V62=0,"",VLOOKUP(V62,UMP_MST,3,FALSE))</f>
        <v/>
      </c>
      <c r="AE62" s="153" t="str">
        <f t="shared" si="60"/>
        <v/>
      </c>
    </row>
    <row r="63" spans="1:31">
      <c r="A63" s="25"/>
      <c r="B63" s="127"/>
      <c r="C63" s="128">
        <v>1</v>
      </c>
      <c r="D63" s="129">
        <v>0.33333333333333331</v>
      </c>
      <c r="E63" s="211" t="s">
        <v>274</v>
      </c>
      <c r="F63" s="119" t="str">
        <f t="shared" ref="F63:F67" si="72">IF(E63="","",VLOOKUP(N63,TEAM_MST,3,FALSE))</f>
        <v>男子2部</v>
      </c>
      <c r="G63" s="130" t="str">
        <f t="shared" ref="G63:G67" si="73">IF(E63="","",VLOOKUP(N63,TEAM_MST,2,FALSE))</f>
        <v>AM1</v>
      </c>
      <c r="H63" s="192"/>
      <c r="I63" s="130" t="s">
        <v>1</v>
      </c>
      <c r="J63" s="130"/>
      <c r="K63" s="128" t="str">
        <f t="shared" ref="K63:K67" si="74">IF(E63="","",VLOOKUP(O63,TEAM_MST,2,FALSE))</f>
        <v>忠生自然ソフト</v>
      </c>
      <c r="L63" s="132"/>
      <c r="M63" s="21"/>
      <c r="N63" s="22" t="str">
        <f t="shared" si="64"/>
        <v>Bb1</v>
      </c>
      <c r="O63" s="22" t="str">
        <f t="shared" si="65"/>
        <v>Bb3</v>
      </c>
      <c r="Q63" s="99"/>
      <c r="R63" s="99"/>
      <c r="S63" s="165"/>
      <c r="T63" s="99"/>
      <c r="U63" s="99"/>
      <c r="V63" s="99"/>
      <c r="W63" s="99"/>
      <c r="Y63" s="153" t="str">
        <f t="shared" si="66"/>
        <v/>
      </c>
      <c r="Z63" s="153" t="str">
        <f t="shared" si="67"/>
        <v/>
      </c>
      <c r="AA63" s="161" t="str">
        <f t="shared" si="68"/>
        <v/>
      </c>
      <c r="AB63" s="153" t="str">
        <f t="shared" si="69"/>
        <v/>
      </c>
      <c r="AC63" s="153" t="str">
        <f t="shared" si="70"/>
        <v/>
      </c>
      <c r="AD63" s="153" t="str">
        <f t="shared" si="71"/>
        <v/>
      </c>
      <c r="AE63" s="153" t="str">
        <f t="shared" si="60"/>
        <v/>
      </c>
    </row>
    <row r="64" spans="1:31">
      <c r="A64" s="25"/>
      <c r="B64" s="127"/>
      <c r="C64" s="128">
        <v>2</v>
      </c>
      <c r="D64" s="129">
        <v>0.39583333333333331</v>
      </c>
      <c r="E64" s="211" t="s">
        <v>272</v>
      </c>
      <c r="F64" s="119" t="str">
        <f t="shared" si="72"/>
        <v>男子2部</v>
      </c>
      <c r="G64" s="130" t="str">
        <f t="shared" si="73"/>
        <v>見晴らしの丘のナウシカkz</v>
      </c>
      <c r="H64" s="131"/>
      <c r="I64" s="130" t="s">
        <v>1</v>
      </c>
      <c r="J64" s="191"/>
      <c r="K64" s="128" t="str">
        <f t="shared" si="74"/>
        <v>山崎ダンディーズ</v>
      </c>
      <c r="L64" s="132"/>
      <c r="M64" s="21"/>
      <c r="N64" s="22" t="str">
        <f t="shared" si="64"/>
        <v>Bc1</v>
      </c>
      <c r="O64" s="22" t="str">
        <f t="shared" si="65"/>
        <v>Bc3</v>
      </c>
      <c r="Q64" s="99"/>
      <c r="R64" s="99"/>
      <c r="S64" s="165"/>
      <c r="T64" s="99"/>
      <c r="U64" s="99"/>
      <c r="V64" s="99"/>
      <c r="W64" s="99"/>
      <c r="Y64" s="153" t="str">
        <f t="shared" si="66"/>
        <v/>
      </c>
      <c r="Z64" s="153" t="str">
        <f t="shared" si="67"/>
        <v/>
      </c>
      <c r="AA64" s="161" t="str">
        <f t="shared" si="68"/>
        <v/>
      </c>
      <c r="AB64" s="153" t="str">
        <f t="shared" si="69"/>
        <v/>
      </c>
      <c r="AC64" s="153" t="str">
        <f t="shared" si="70"/>
        <v/>
      </c>
      <c r="AD64" s="153" t="str">
        <f t="shared" si="71"/>
        <v/>
      </c>
      <c r="AE64" s="153" t="str">
        <f t="shared" si="60"/>
        <v/>
      </c>
    </row>
    <row r="65" spans="1:35">
      <c r="A65" s="25"/>
      <c r="B65" s="127"/>
      <c r="C65" s="128">
        <v>3</v>
      </c>
      <c r="D65" s="129">
        <v>0.45833333333333331</v>
      </c>
      <c r="E65" s="211" t="s">
        <v>788</v>
      </c>
      <c r="F65" s="119" t="str">
        <f t="shared" si="72"/>
        <v>男子2部</v>
      </c>
      <c r="G65" s="130" t="str">
        <f t="shared" si="73"/>
        <v>南つくし野ソフト</v>
      </c>
      <c r="H65" s="131"/>
      <c r="I65" s="130" t="s">
        <v>1</v>
      </c>
      <c r="J65" s="191"/>
      <c r="K65" s="128" t="str">
        <f t="shared" si="74"/>
        <v>ゼルコバ</v>
      </c>
      <c r="L65" s="132"/>
      <c r="M65" s="21"/>
      <c r="N65" s="22" t="str">
        <f t="shared" si="64"/>
        <v>Ba2</v>
      </c>
      <c r="O65" s="22" t="str">
        <f t="shared" si="65"/>
        <v>Ba4</v>
      </c>
      <c r="Q65" s="99"/>
      <c r="R65" s="99"/>
      <c r="S65" s="165"/>
      <c r="T65" s="99"/>
      <c r="U65" s="99"/>
      <c r="V65" s="99"/>
      <c r="W65" s="99"/>
      <c r="Y65" s="153" t="str">
        <f t="shared" si="66"/>
        <v/>
      </c>
      <c r="Z65" s="153" t="str">
        <f t="shared" si="67"/>
        <v/>
      </c>
      <c r="AA65" s="161" t="str">
        <f t="shared" si="68"/>
        <v/>
      </c>
      <c r="AB65" s="153" t="str">
        <f t="shared" si="69"/>
        <v/>
      </c>
      <c r="AC65" s="153" t="str">
        <f t="shared" si="70"/>
        <v/>
      </c>
      <c r="AD65" s="153" t="str">
        <f t="shared" si="71"/>
        <v/>
      </c>
      <c r="AE65" s="153" t="str">
        <f t="shared" si="60"/>
        <v/>
      </c>
    </row>
    <row r="66" spans="1:35">
      <c r="A66" s="25"/>
      <c r="B66" s="127"/>
      <c r="C66" s="128">
        <v>4</v>
      </c>
      <c r="D66" s="129">
        <v>0.52083333333333337</v>
      </c>
      <c r="E66" s="211" t="s">
        <v>789</v>
      </c>
      <c r="F66" s="119" t="str">
        <f t="shared" si="72"/>
        <v>男子2部</v>
      </c>
      <c r="G66" s="130" t="str">
        <f t="shared" si="73"/>
        <v>メイプルズ</v>
      </c>
      <c r="H66" s="192"/>
      <c r="I66" s="130" t="s">
        <v>1</v>
      </c>
      <c r="J66" s="130"/>
      <c r="K66" s="128" t="str">
        <f t="shared" si="74"/>
        <v>まろや</v>
      </c>
      <c r="L66" s="132"/>
      <c r="M66" s="21"/>
      <c r="N66" s="22" t="str">
        <f t="shared" si="64"/>
        <v>Ba1</v>
      </c>
      <c r="O66" s="22" t="str">
        <f t="shared" si="65"/>
        <v>Ba3</v>
      </c>
      <c r="Q66" s="99"/>
      <c r="R66" s="99"/>
      <c r="S66" s="165"/>
      <c r="T66" s="99"/>
      <c r="U66" s="99"/>
      <c r="V66" s="99"/>
      <c r="W66" s="99"/>
      <c r="Y66" s="153" t="str">
        <f t="shared" si="66"/>
        <v/>
      </c>
      <c r="Z66" s="153" t="str">
        <f t="shared" si="67"/>
        <v/>
      </c>
      <c r="AA66" s="161" t="str">
        <f t="shared" si="68"/>
        <v/>
      </c>
      <c r="AB66" s="153" t="str">
        <f t="shared" si="69"/>
        <v/>
      </c>
      <c r="AC66" s="153" t="str">
        <f t="shared" si="70"/>
        <v/>
      </c>
      <c r="AD66" s="153" t="str">
        <f t="shared" si="71"/>
        <v/>
      </c>
      <c r="AE66" s="153" t="str">
        <f t="shared" si="60"/>
        <v/>
      </c>
    </row>
    <row r="67" spans="1:35">
      <c r="A67" s="25"/>
      <c r="B67" s="135"/>
      <c r="C67" s="128">
        <v>5</v>
      </c>
      <c r="D67" s="129">
        <v>0.58333333333333337</v>
      </c>
      <c r="E67" s="211" t="s">
        <v>777</v>
      </c>
      <c r="F67" s="119" t="str">
        <f t="shared" si="72"/>
        <v>予備</v>
      </c>
      <c r="G67" s="130" t="str">
        <f t="shared" si="73"/>
        <v>予備</v>
      </c>
      <c r="H67" s="131"/>
      <c r="I67" s="130" t="s">
        <v>1</v>
      </c>
      <c r="J67" s="191"/>
      <c r="K67" s="128" t="str">
        <f t="shared" si="74"/>
        <v>予備</v>
      </c>
      <c r="L67" s="132"/>
      <c r="M67" s="21"/>
      <c r="N67" s="22" t="str">
        <f t="shared" si="64"/>
        <v>予備</v>
      </c>
      <c r="O67" s="22" t="str">
        <f t="shared" si="65"/>
        <v>予備</v>
      </c>
      <c r="Q67" s="99"/>
      <c r="R67" s="99"/>
      <c r="S67" s="165"/>
      <c r="T67" s="99"/>
      <c r="U67" s="99"/>
      <c r="V67" s="99"/>
      <c r="W67" s="99"/>
      <c r="Y67" s="153" t="str">
        <f t="shared" si="66"/>
        <v/>
      </c>
      <c r="Z67" s="153" t="str">
        <f t="shared" si="67"/>
        <v/>
      </c>
      <c r="AA67" s="161" t="str">
        <f t="shared" si="68"/>
        <v/>
      </c>
      <c r="AB67" s="153" t="str">
        <f t="shared" si="69"/>
        <v/>
      </c>
      <c r="AC67" s="153" t="str">
        <f t="shared" si="70"/>
        <v/>
      </c>
      <c r="AD67" s="153" t="str">
        <f t="shared" si="71"/>
        <v/>
      </c>
      <c r="AE67" s="153" t="str">
        <f t="shared" si="60"/>
        <v/>
      </c>
    </row>
    <row r="68" spans="1:35" s="26" customFormat="1">
      <c r="A68" s="101"/>
      <c r="B68" s="102"/>
      <c r="C68" s="103"/>
      <c r="D68" s="104"/>
      <c r="E68" s="208"/>
      <c r="F68" s="102"/>
      <c r="G68" s="120"/>
      <c r="H68" s="102"/>
      <c r="I68" s="102"/>
      <c r="J68" s="102"/>
      <c r="K68" s="120"/>
      <c r="L68" s="105"/>
      <c r="N68" s="106" t="str">
        <f>IF(E68="","",LEFT(E68,3))</f>
        <v/>
      </c>
      <c r="O68" s="106" t="str">
        <f>IF(E68="","",LEFT(E68,2)&amp;MID(E68,4,1))</f>
        <v/>
      </c>
      <c r="Q68" s="168"/>
      <c r="R68" s="168"/>
      <c r="S68" s="168"/>
      <c r="T68" s="168"/>
      <c r="U68" s="168"/>
      <c r="V68" s="168"/>
      <c r="W68" s="168"/>
      <c r="X68" s="168"/>
      <c r="Y68" s="169" t="str">
        <f t="shared" si="66"/>
        <v/>
      </c>
      <c r="Z68" s="169" t="str">
        <f t="shared" si="67"/>
        <v/>
      </c>
      <c r="AA68" s="170" t="str">
        <f t="shared" si="68"/>
        <v/>
      </c>
      <c r="AB68" s="169" t="str">
        <f t="shared" si="69"/>
        <v/>
      </c>
      <c r="AC68" s="169" t="str">
        <f t="shared" si="70"/>
        <v/>
      </c>
      <c r="AD68" s="169" t="str">
        <f t="shared" si="71"/>
        <v/>
      </c>
      <c r="AE68" s="153" t="str">
        <f t="shared" si="60"/>
        <v/>
      </c>
      <c r="AH68" s="168"/>
      <c r="AI68" s="168"/>
    </row>
    <row r="69" spans="1:35" ht="19.5">
      <c r="A69" s="6" t="s">
        <v>794</v>
      </c>
      <c r="B69" s="77"/>
      <c r="C69" s="78"/>
      <c r="D69" s="78"/>
      <c r="E69" s="209"/>
      <c r="F69" s="78"/>
      <c r="G69" s="121"/>
      <c r="H69" s="78"/>
      <c r="I69" s="78"/>
      <c r="J69" s="78"/>
      <c r="K69" s="121"/>
      <c r="L69" s="79"/>
      <c r="M69" s="21"/>
      <c r="N69" s="22" t="str">
        <f>IF(E69="","",LEFT(E69,3))</f>
        <v/>
      </c>
      <c r="O69" s="22" t="str">
        <f>IF(E69="","",LEFT(E69,2)&amp;MID(E69,4,1))</f>
        <v/>
      </c>
      <c r="Y69" s="153" t="str">
        <f t="shared" si="66"/>
        <v/>
      </c>
      <c r="Z69" s="153" t="str">
        <f t="shared" si="67"/>
        <v/>
      </c>
      <c r="AA69" s="161" t="str">
        <f t="shared" si="68"/>
        <v/>
      </c>
      <c r="AB69" s="153" t="str">
        <f t="shared" si="69"/>
        <v/>
      </c>
      <c r="AC69" s="153" t="str">
        <f t="shared" si="70"/>
        <v/>
      </c>
      <c r="AD69" s="153" t="str">
        <f t="shared" si="71"/>
        <v/>
      </c>
      <c r="AE69" s="153" t="str">
        <f t="shared" si="60"/>
        <v/>
      </c>
    </row>
    <row r="70" spans="1:35">
      <c r="A70" s="25"/>
      <c r="B70" s="357" t="s">
        <v>7</v>
      </c>
      <c r="C70" s="358"/>
      <c r="D70" s="80" t="s">
        <v>6</v>
      </c>
      <c r="E70" s="210" t="s">
        <v>5</v>
      </c>
      <c r="F70" s="107" t="s">
        <v>4</v>
      </c>
      <c r="G70" s="107" t="s">
        <v>3</v>
      </c>
      <c r="H70" s="108"/>
      <c r="I70" s="109" t="s">
        <v>1</v>
      </c>
      <c r="J70" s="107"/>
      <c r="K70" s="107" t="s">
        <v>2</v>
      </c>
      <c r="L70" s="107"/>
      <c r="M70" s="21"/>
      <c r="N70" s="22" t="str">
        <f t="shared" ref="N70:N76" si="75">IF(E70="","",LEFT(E70,3))</f>
        <v>Gno</v>
      </c>
      <c r="O70" s="22" t="str">
        <f t="shared" ref="O70:O76" si="76">IF(E70="","",LEFT(E70,2)&amp;MID(E70,4,1))</f>
        <v>Gn</v>
      </c>
      <c r="R70" s="123"/>
      <c r="Y70" s="153" t="str">
        <f t="shared" si="66"/>
        <v/>
      </c>
      <c r="Z70" s="153" t="str">
        <f t="shared" si="67"/>
        <v/>
      </c>
      <c r="AA70" s="161" t="str">
        <f t="shared" si="68"/>
        <v/>
      </c>
      <c r="AB70" s="153" t="str">
        <f t="shared" si="69"/>
        <v/>
      </c>
      <c r="AC70" s="153" t="str">
        <f t="shared" si="70"/>
        <v/>
      </c>
      <c r="AD70" s="153" t="str">
        <f t="shared" si="71"/>
        <v/>
      </c>
      <c r="AE70" s="153" t="str">
        <f t="shared" si="60"/>
        <v/>
      </c>
    </row>
    <row r="71" spans="1:35" ht="16.5">
      <c r="A71" s="25"/>
      <c r="B71" s="355" t="s">
        <v>168</v>
      </c>
      <c r="C71" s="356"/>
      <c r="D71" s="356"/>
      <c r="E71" s="356"/>
      <c r="F71" s="356"/>
      <c r="G71" s="124"/>
      <c r="H71" s="125"/>
      <c r="I71" s="125"/>
      <c r="J71" s="125"/>
      <c r="K71" s="124"/>
      <c r="L71" s="126"/>
      <c r="M71" s="21"/>
      <c r="N71" s="22" t="str">
        <f t="shared" si="75"/>
        <v/>
      </c>
      <c r="O71" s="22" t="str">
        <f t="shared" si="76"/>
        <v/>
      </c>
      <c r="Q71" s="166"/>
      <c r="R71" s="123"/>
      <c r="Y71" s="153" t="str">
        <f t="shared" si="66"/>
        <v/>
      </c>
      <c r="Z71" s="153" t="str">
        <f t="shared" si="67"/>
        <v/>
      </c>
      <c r="AA71" s="161" t="str">
        <f t="shared" si="68"/>
        <v/>
      </c>
      <c r="AB71" s="153" t="str">
        <f t="shared" si="69"/>
        <v/>
      </c>
      <c r="AC71" s="153" t="str">
        <f t="shared" si="70"/>
        <v/>
      </c>
      <c r="AD71" s="153" t="str">
        <f t="shared" si="71"/>
        <v/>
      </c>
      <c r="AE71" s="153" t="str">
        <f t="shared" si="60"/>
        <v/>
      </c>
    </row>
    <row r="72" spans="1:35">
      <c r="A72" s="25"/>
      <c r="B72" s="127"/>
      <c r="C72" s="128">
        <v>1</v>
      </c>
      <c r="D72" s="129">
        <v>0.33333333333333331</v>
      </c>
      <c r="E72" s="211" t="s">
        <v>790</v>
      </c>
      <c r="F72" s="119" t="str">
        <f t="shared" ref="F72:F76" si="77">IF(E72="","",VLOOKUP(N72,TEAM_MST,3,FALSE))</f>
        <v>実年1部</v>
      </c>
      <c r="G72" s="130" t="str">
        <f t="shared" ref="G72:G76" si="78">IF(E72="","",VLOOKUP(N72,TEAM_MST,2,FALSE))</f>
        <v>サザンストリームフォーエバー</v>
      </c>
      <c r="H72" s="192"/>
      <c r="I72" s="130" t="s">
        <v>1</v>
      </c>
      <c r="J72" s="130"/>
      <c r="K72" s="128" t="str">
        <f t="shared" ref="K72:K76" si="79">IF(E72="","",VLOOKUP(O72,TEAM_MST,2,FALSE))</f>
        <v>山崎HEARTZ</v>
      </c>
      <c r="L72" s="132"/>
      <c r="M72" s="21"/>
      <c r="N72" s="22" t="str">
        <f t="shared" si="75"/>
        <v>Jb1</v>
      </c>
      <c r="O72" s="22" t="str">
        <f t="shared" si="76"/>
        <v>Jb3</v>
      </c>
      <c r="Q72" s="99"/>
      <c r="R72" s="99"/>
      <c r="S72" s="165"/>
      <c r="T72" s="99"/>
      <c r="U72" s="99"/>
      <c r="V72" s="99"/>
      <c r="W72" s="99"/>
      <c r="Y72" s="153" t="str">
        <f t="shared" si="66"/>
        <v/>
      </c>
      <c r="Z72" s="153" t="str">
        <f t="shared" si="67"/>
        <v/>
      </c>
      <c r="AA72" s="161" t="str">
        <f t="shared" si="68"/>
        <v/>
      </c>
      <c r="AB72" s="153" t="str">
        <f t="shared" si="69"/>
        <v/>
      </c>
      <c r="AC72" s="153" t="str">
        <f t="shared" si="70"/>
        <v/>
      </c>
      <c r="AD72" s="153" t="str">
        <f t="shared" si="71"/>
        <v/>
      </c>
      <c r="AE72" s="153" t="str">
        <f t="shared" si="71"/>
        <v/>
      </c>
    </row>
    <row r="73" spans="1:35">
      <c r="A73" s="25"/>
      <c r="B73" s="127"/>
      <c r="C73" s="128">
        <v>2</v>
      </c>
      <c r="D73" s="129">
        <v>0.39583333333333331</v>
      </c>
      <c r="E73" s="211" t="s">
        <v>284</v>
      </c>
      <c r="F73" s="119" t="str">
        <f t="shared" si="77"/>
        <v>実年1部</v>
      </c>
      <c r="G73" s="130" t="str">
        <f t="shared" si="78"/>
        <v>成瀬アストロズ</v>
      </c>
      <c r="H73" s="131"/>
      <c r="I73" s="130" t="s">
        <v>1</v>
      </c>
      <c r="J73" s="191"/>
      <c r="K73" s="128" t="str">
        <f t="shared" si="79"/>
        <v>RED・40's</v>
      </c>
      <c r="L73" s="132"/>
      <c r="M73" s="21"/>
      <c r="N73" s="22" t="str">
        <f t="shared" si="75"/>
        <v>Ja1</v>
      </c>
      <c r="O73" s="22" t="str">
        <f t="shared" si="76"/>
        <v>Ja3</v>
      </c>
      <c r="Q73" s="99"/>
      <c r="R73" s="99"/>
      <c r="S73" s="165"/>
      <c r="T73" s="99"/>
      <c r="U73" s="99"/>
      <c r="V73" s="99"/>
      <c r="W73" s="99"/>
      <c r="Y73" s="153" t="str">
        <f t="shared" si="66"/>
        <v/>
      </c>
      <c r="Z73" s="153" t="str">
        <f t="shared" si="67"/>
        <v/>
      </c>
      <c r="AA73" s="161" t="str">
        <f t="shared" si="68"/>
        <v/>
      </c>
      <c r="AB73" s="153" t="str">
        <f t="shared" si="69"/>
        <v/>
      </c>
      <c r="AC73" s="153" t="str">
        <f t="shared" si="70"/>
        <v/>
      </c>
      <c r="AD73" s="153" t="str">
        <f t="shared" si="71"/>
        <v/>
      </c>
      <c r="AE73" s="153" t="str">
        <f t="shared" si="71"/>
        <v/>
      </c>
    </row>
    <row r="74" spans="1:35">
      <c r="A74" s="25"/>
      <c r="B74" s="127"/>
      <c r="C74" s="128">
        <v>3</v>
      </c>
      <c r="D74" s="129">
        <v>0.45833333333333331</v>
      </c>
      <c r="E74" s="211" t="s">
        <v>791</v>
      </c>
      <c r="F74" s="119" t="str">
        <f t="shared" si="77"/>
        <v>実年2部</v>
      </c>
      <c r="G74" s="130" t="str">
        <f t="shared" si="78"/>
        <v>忠生スターズ</v>
      </c>
      <c r="H74" s="192"/>
      <c r="I74" s="130" t="s">
        <v>1</v>
      </c>
      <c r="J74" s="130"/>
      <c r="K74" s="128" t="str">
        <f t="shared" si="79"/>
        <v>丸山シニア</v>
      </c>
      <c r="L74" s="132"/>
      <c r="M74" s="21"/>
      <c r="N74" s="22" t="str">
        <f t="shared" si="75"/>
        <v>Sa3</v>
      </c>
      <c r="O74" s="22" t="str">
        <f t="shared" si="76"/>
        <v>Sa4</v>
      </c>
      <c r="Q74" s="99"/>
      <c r="R74" s="99"/>
      <c r="S74" s="165"/>
      <c r="T74" s="99"/>
      <c r="U74" s="99"/>
      <c r="V74" s="99"/>
      <c r="W74" s="99"/>
      <c r="Y74" s="153" t="str">
        <f t="shared" si="66"/>
        <v/>
      </c>
      <c r="Z74" s="153" t="str">
        <f t="shared" si="67"/>
        <v/>
      </c>
      <c r="AA74" s="161" t="str">
        <f t="shared" si="68"/>
        <v/>
      </c>
      <c r="AB74" s="153" t="str">
        <f t="shared" si="69"/>
        <v/>
      </c>
      <c r="AC74" s="153" t="str">
        <f t="shared" si="70"/>
        <v/>
      </c>
      <c r="AD74" s="153" t="str">
        <f t="shared" si="71"/>
        <v/>
      </c>
      <c r="AE74" s="153" t="str">
        <f t="shared" si="71"/>
        <v/>
      </c>
    </row>
    <row r="75" spans="1:35">
      <c r="A75" s="25"/>
      <c r="B75" s="127"/>
      <c r="C75" s="128">
        <v>4</v>
      </c>
      <c r="D75" s="129">
        <v>0.52083333333333337</v>
      </c>
      <c r="E75" s="212" t="s">
        <v>792</v>
      </c>
      <c r="F75" s="119" t="str">
        <f t="shared" si="77"/>
        <v>実年2部</v>
      </c>
      <c r="G75" s="130" t="str">
        <f t="shared" si="78"/>
        <v>モンスターズ</v>
      </c>
      <c r="H75" s="192"/>
      <c r="I75" s="130" t="s">
        <v>1</v>
      </c>
      <c r="J75" s="130"/>
      <c r="K75" s="128" t="str">
        <f t="shared" si="79"/>
        <v>なるせキッズ</v>
      </c>
      <c r="L75" s="132"/>
      <c r="M75" s="21"/>
      <c r="N75" s="22" t="str">
        <f t="shared" si="75"/>
        <v>Sb1</v>
      </c>
      <c r="O75" s="22" t="str">
        <f t="shared" si="76"/>
        <v>Sb2</v>
      </c>
      <c r="Q75" s="99"/>
      <c r="R75" s="99"/>
      <c r="S75" s="165"/>
      <c r="T75" s="99"/>
      <c r="U75" s="99"/>
      <c r="V75" s="99"/>
      <c r="W75" s="99"/>
      <c r="Y75" s="153" t="str">
        <f t="shared" si="66"/>
        <v/>
      </c>
      <c r="Z75" s="153" t="str">
        <f t="shared" si="67"/>
        <v/>
      </c>
      <c r="AA75" s="161" t="str">
        <f t="shared" si="68"/>
        <v/>
      </c>
      <c r="AB75" s="153" t="str">
        <f t="shared" si="69"/>
        <v/>
      </c>
      <c r="AC75" s="153" t="str">
        <f t="shared" si="70"/>
        <v/>
      </c>
      <c r="AD75" s="153" t="str">
        <f t="shared" si="71"/>
        <v/>
      </c>
      <c r="AE75" s="153" t="str">
        <f t="shared" si="71"/>
        <v/>
      </c>
    </row>
    <row r="76" spans="1:35">
      <c r="A76" s="25"/>
      <c r="B76" s="134"/>
      <c r="C76" s="128">
        <v>5</v>
      </c>
      <c r="D76" s="129">
        <v>0.58333333333333337</v>
      </c>
      <c r="E76" s="212" t="s">
        <v>793</v>
      </c>
      <c r="F76" s="119" t="str">
        <f t="shared" si="77"/>
        <v>実年2部</v>
      </c>
      <c r="G76" s="130" t="str">
        <f t="shared" si="78"/>
        <v>中原ベガサスS</v>
      </c>
      <c r="H76" s="192"/>
      <c r="I76" s="130" t="s">
        <v>1</v>
      </c>
      <c r="J76" s="130"/>
      <c r="K76" s="128" t="str">
        <f t="shared" si="79"/>
        <v>Y・WAIS</v>
      </c>
      <c r="L76" s="132"/>
      <c r="M76" s="21"/>
      <c r="N76" s="22" t="str">
        <f t="shared" si="75"/>
        <v>Sc1</v>
      </c>
      <c r="O76" s="22" t="str">
        <f t="shared" si="76"/>
        <v>Sc2</v>
      </c>
      <c r="Q76" s="99"/>
      <c r="R76" s="99"/>
      <c r="S76" s="165"/>
      <c r="T76" s="99"/>
      <c r="U76" s="99"/>
      <c r="V76" s="99"/>
      <c r="W76" s="99"/>
      <c r="Y76" s="153" t="str">
        <f t="shared" si="66"/>
        <v/>
      </c>
      <c r="Z76" s="153" t="str">
        <f t="shared" si="67"/>
        <v/>
      </c>
      <c r="AA76" s="161" t="str">
        <f t="shared" si="68"/>
        <v/>
      </c>
      <c r="AB76" s="153" t="str">
        <f t="shared" si="69"/>
        <v/>
      </c>
      <c r="AC76" s="153" t="str">
        <f t="shared" si="70"/>
        <v/>
      </c>
      <c r="AD76" s="153" t="str">
        <f t="shared" si="71"/>
        <v/>
      </c>
      <c r="AE76" s="153" t="str">
        <f t="shared" si="71"/>
        <v/>
      </c>
    </row>
    <row r="77" spans="1:35" s="26" customFormat="1">
      <c r="A77" s="101"/>
      <c r="B77" s="102"/>
      <c r="C77" s="103"/>
      <c r="D77" s="104"/>
      <c r="E77" s="208"/>
      <c r="F77" s="102"/>
      <c r="G77" s="120"/>
      <c r="H77" s="102"/>
      <c r="I77" s="102"/>
      <c r="J77" s="102"/>
      <c r="K77" s="120"/>
      <c r="L77" s="105"/>
      <c r="N77" s="106" t="str">
        <f>IF(E77="","",LEFT(E77,3))</f>
        <v/>
      </c>
      <c r="O77" s="106" t="str">
        <f>IF(E77="","",LEFT(E77,2)&amp;MID(E77,4,1))</f>
        <v/>
      </c>
      <c r="Q77" s="168"/>
      <c r="R77" s="168"/>
      <c r="S77" s="168"/>
      <c r="T77" s="168"/>
      <c r="U77" s="168"/>
      <c r="V77" s="168"/>
      <c r="W77" s="168"/>
      <c r="X77" s="168"/>
      <c r="Y77" s="169" t="str">
        <f t="shared" si="66"/>
        <v/>
      </c>
      <c r="Z77" s="169" t="str">
        <f t="shared" si="67"/>
        <v/>
      </c>
      <c r="AA77" s="170" t="str">
        <f t="shared" si="68"/>
        <v/>
      </c>
      <c r="AB77" s="169" t="str">
        <f t="shared" si="69"/>
        <v/>
      </c>
      <c r="AC77" s="169" t="str">
        <f t="shared" si="70"/>
        <v/>
      </c>
      <c r="AD77" s="169" t="str">
        <f t="shared" si="71"/>
        <v/>
      </c>
      <c r="AE77" s="153" t="str">
        <f t="shared" si="71"/>
        <v/>
      </c>
      <c r="AH77" s="168"/>
      <c r="AI77" s="168"/>
    </row>
    <row r="78" spans="1:35" ht="19.5">
      <c r="A78" s="6" t="s">
        <v>795</v>
      </c>
      <c r="B78" s="77"/>
      <c r="C78" s="78"/>
      <c r="D78" s="78"/>
      <c r="E78" s="209"/>
      <c r="F78" s="78"/>
      <c r="G78" s="121"/>
      <c r="H78" s="78"/>
      <c r="I78" s="78"/>
      <c r="J78" s="78"/>
      <c r="K78" s="121"/>
      <c r="L78" s="79"/>
      <c r="M78" s="21"/>
      <c r="N78" s="22" t="str">
        <f>IF(E78="","",LEFT(E78,3))</f>
        <v/>
      </c>
      <c r="O78" s="22" t="str">
        <f>IF(E78="","",LEFT(E78,2)&amp;MID(E78,4,1))</f>
        <v/>
      </c>
      <c r="Y78" s="153" t="str">
        <f t="shared" si="66"/>
        <v/>
      </c>
      <c r="Z78" s="153" t="str">
        <f t="shared" si="67"/>
        <v/>
      </c>
      <c r="AA78" s="161" t="str">
        <f t="shared" si="68"/>
        <v/>
      </c>
      <c r="AB78" s="153" t="str">
        <f t="shared" si="69"/>
        <v/>
      </c>
      <c r="AC78" s="153" t="str">
        <f t="shared" si="70"/>
        <v/>
      </c>
      <c r="AD78" s="153" t="str">
        <f t="shared" si="71"/>
        <v/>
      </c>
      <c r="AE78" s="153" t="str">
        <f t="shared" si="71"/>
        <v/>
      </c>
    </row>
    <row r="79" spans="1:35">
      <c r="A79" s="25"/>
      <c r="B79" s="357" t="s">
        <v>7</v>
      </c>
      <c r="C79" s="358"/>
      <c r="D79" s="80" t="s">
        <v>6</v>
      </c>
      <c r="E79" s="210" t="s">
        <v>5</v>
      </c>
      <c r="F79" s="107" t="s">
        <v>4</v>
      </c>
      <c r="G79" s="107" t="s">
        <v>3</v>
      </c>
      <c r="H79" s="108"/>
      <c r="I79" s="109" t="s">
        <v>1</v>
      </c>
      <c r="J79" s="107"/>
      <c r="K79" s="107" t="s">
        <v>2</v>
      </c>
      <c r="L79" s="107"/>
      <c r="M79" s="21"/>
      <c r="N79" s="22" t="str">
        <f t="shared" ref="N79:N85" si="80">IF(E79="","",LEFT(E79,3))</f>
        <v>Gno</v>
      </c>
      <c r="O79" s="22" t="str">
        <f t="shared" ref="O79:O85" si="81">IF(E79="","",LEFT(E79,2)&amp;MID(E79,4,1))</f>
        <v>Gn</v>
      </c>
      <c r="R79" s="123"/>
      <c r="Y79" s="153" t="str">
        <f t="shared" si="66"/>
        <v/>
      </c>
      <c r="Z79" s="153" t="str">
        <f t="shared" si="67"/>
        <v/>
      </c>
      <c r="AA79" s="161" t="str">
        <f t="shared" si="68"/>
        <v/>
      </c>
      <c r="AB79" s="153" t="str">
        <f t="shared" si="69"/>
        <v/>
      </c>
      <c r="AC79" s="153" t="str">
        <f t="shared" si="70"/>
        <v/>
      </c>
      <c r="AD79" s="153" t="str">
        <f t="shared" si="71"/>
        <v/>
      </c>
      <c r="AE79" s="153" t="str">
        <f t="shared" si="71"/>
        <v/>
      </c>
    </row>
    <row r="80" spans="1:35" ht="16.5">
      <c r="A80" s="25"/>
      <c r="B80" s="355" t="s">
        <v>168</v>
      </c>
      <c r="C80" s="356"/>
      <c r="D80" s="356"/>
      <c r="E80" s="356"/>
      <c r="F80" s="356"/>
      <c r="G80" s="124"/>
      <c r="H80" s="125"/>
      <c r="I80" s="125"/>
      <c r="J80" s="125"/>
      <c r="K80" s="124"/>
      <c r="L80" s="126"/>
      <c r="M80" s="21"/>
      <c r="N80" s="22" t="str">
        <f t="shared" si="80"/>
        <v/>
      </c>
      <c r="O80" s="22" t="str">
        <f t="shared" si="81"/>
        <v/>
      </c>
      <c r="Q80" s="166"/>
      <c r="R80" s="123"/>
      <c r="Y80" s="153" t="str">
        <f t="shared" si="66"/>
        <v/>
      </c>
      <c r="Z80" s="153" t="str">
        <f t="shared" si="67"/>
        <v/>
      </c>
      <c r="AA80" s="161" t="str">
        <f t="shared" si="68"/>
        <v/>
      </c>
      <c r="AB80" s="153" t="str">
        <f t="shared" si="69"/>
        <v/>
      </c>
      <c r="AC80" s="153" t="str">
        <f t="shared" si="70"/>
        <v/>
      </c>
      <c r="AD80" s="153" t="str">
        <f t="shared" si="71"/>
        <v/>
      </c>
      <c r="AE80" s="153" t="str">
        <f t="shared" si="71"/>
        <v/>
      </c>
    </row>
    <row r="81" spans="1:35">
      <c r="A81" s="25"/>
      <c r="B81" s="127"/>
      <c r="C81" s="128">
        <v>1</v>
      </c>
      <c r="D81" s="129">
        <v>0.33333333333333331</v>
      </c>
      <c r="E81" s="211" t="s">
        <v>796</v>
      </c>
      <c r="F81" s="119" t="str">
        <f t="shared" ref="F81:F85" si="82">IF(E81="","",VLOOKUP(N81,TEAM_MST,3,FALSE))</f>
        <v>実年2部</v>
      </c>
      <c r="G81" s="130" t="str">
        <f t="shared" ref="G81:G85" si="83">IF(E81="","",VLOOKUP(N81,TEAM_MST,2,FALSE))</f>
        <v>モンスターズ</v>
      </c>
      <c r="H81" s="192"/>
      <c r="I81" s="130" t="s">
        <v>1</v>
      </c>
      <c r="J81" s="130"/>
      <c r="K81" s="128" t="str">
        <f t="shared" ref="K81:K85" si="84">IF(E81="","",VLOOKUP(O81,TEAM_MST,2,FALSE))</f>
        <v>七国山SC</v>
      </c>
      <c r="L81" s="132"/>
      <c r="M81" s="21"/>
      <c r="N81" s="22" t="str">
        <f t="shared" si="80"/>
        <v>Sb1</v>
      </c>
      <c r="O81" s="22" t="str">
        <f t="shared" si="81"/>
        <v>Sb3</v>
      </c>
      <c r="Q81" s="99"/>
      <c r="R81" s="99"/>
      <c r="S81" s="165"/>
      <c r="T81" s="99"/>
      <c r="U81" s="99"/>
      <c r="V81" s="99"/>
      <c r="W81" s="99"/>
      <c r="Y81" s="153" t="str">
        <f t="shared" si="66"/>
        <v/>
      </c>
      <c r="Z81" s="153" t="str">
        <f t="shared" si="67"/>
        <v/>
      </c>
      <c r="AA81" s="161" t="str">
        <f t="shared" si="68"/>
        <v/>
      </c>
      <c r="AB81" s="153" t="str">
        <f t="shared" si="69"/>
        <v/>
      </c>
      <c r="AC81" s="153" t="str">
        <f t="shared" si="70"/>
        <v/>
      </c>
      <c r="AD81" s="153" t="str">
        <f t="shared" si="71"/>
        <v/>
      </c>
      <c r="AE81" s="153" t="str">
        <f t="shared" si="71"/>
        <v/>
      </c>
    </row>
    <row r="82" spans="1:35">
      <c r="A82" s="25"/>
      <c r="B82" s="127"/>
      <c r="C82" s="128">
        <v>2</v>
      </c>
      <c r="D82" s="129">
        <v>0.39583333333333331</v>
      </c>
      <c r="E82" s="211" t="s">
        <v>797</v>
      </c>
      <c r="F82" s="119" t="str">
        <f t="shared" si="82"/>
        <v>実年2部</v>
      </c>
      <c r="G82" s="130" t="str">
        <f t="shared" si="83"/>
        <v>中原ベガサスS</v>
      </c>
      <c r="H82" s="131"/>
      <c r="I82" s="130" t="s">
        <v>1</v>
      </c>
      <c r="J82" s="191"/>
      <c r="K82" s="128" t="str">
        <f t="shared" si="84"/>
        <v>南つくし野シルバースターズ</v>
      </c>
      <c r="L82" s="132"/>
      <c r="M82" s="21"/>
      <c r="N82" s="22" t="str">
        <f t="shared" si="80"/>
        <v>Sc1</v>
      </c>
      <c r="O82" s="22" t="str">
        <f t="shared" si="81"/>
        <v>Sc3</v>
      </c>
      <c r="Q82" s="99"/>
      <c r="R82" s="99"/>
      <c r="S82" s="165"/>
      <c r="T82" s="99"/>
      <c r="U82" s="99"/>
      <c r="V82" s="99"/>
      <c r="W82" s="99"/>
      <c r="Y82" s="153" t="str">
        <f t="shared" si="66"/>
        <v/>
      </c>
      <c r="Z82" s="153" t="str">
        <f t="shared" si="67"/>
        <v/>
      </c>
      <c r="AA82" s="161" t="str">
        <f t="shared" si="68"/>
        <v/>
      </c>
      <c r="AB82" s="153" t="str">
        <f t="shared" si="69"/>
        <v/>
      </c>
      <c r="AC82" s="153" t="str">
        <f t="shared" si="70"/>
        <v/>
      </c>
      <c r="AD82" s="153" t="str">
        <f t="shared" si="71"/>
        <v/>
      </c>
      <c r="AE82" s="153" t="str">
        <f t="shared" si="71"/>
        <v/>
      </c>
    </row>
    <row r="83" spans="1:35">
      <c r="A83" s="25"/>
      <c r="B83" s="127"/>
      <c r="C83" s="128">
        <v>3</v>
      </c>
      <c r="D83" s="129">
        <v>0.45833333333333331</v>
      </c>
      <c r="E83" s="211" t="s">
        <v>798</v>
      </c>
      <c r="F83" s="119" t="str">
        <f t="shared" si="82"/>
        <v>実年2部</v>
      </c>
      <c r="G83" s="130" t="str">
        <f t="shared" si="83"/>
        <v>フレンズF</v>
      </c>
      <c r="H83" s="192"/>
      <c r="I83" s="130" t="s">
        <v>1</v>
      </c>
      <c r="J83" s="130"/>
      <c r="K83" s="128" t="str">
        <f t="shared" si="84"/>
        <v>忠生スターズ</v>
      </c>
      <c r="L83" s="132"/>
      <c r="M83" s="21"/>
      <c r="N83" s="22" t="str">
        <f t="shared" si="80"/>
        <v>Sa1</v>
      </c>
      <c r="O83" s="22" t="str">
        <f t="shared" si="81"/>
        <v>Sa3</v>
      </c>
      <c r="Q83" s="99"/>
      <c r="R83" s="99"/>
      <c r="S83" s="165"/>
      <c r="T83" s="99"/>
      <c r="U83" s="99"/>
      <c r="V83" s="99"/>
      <c r="W83" s="99"/>
      <c r="Y83" s="153" t="str">
        <f t="shared" si="66"/>
        <v/>
      </c>
      <c r="Z83" s="153" t="str">
        <f t="shared" si="67"/>
        <v/>
      </c>
      <c r="AA83" s="161" t="str">
        <f t="shared" si="68"/>
        <v/>
      </c>
      <c r="AB83" s="153" t="str">
        <f t="shared" si="69"/>
        <v/>
      </c>
      <c r="AC83" s="153" t="str">
        <f t="shared" si="70"/>
        <v/>
      </c>
      <c r="AD83" s="153" t="str">
        <f t="shared" si="71"/>
        <v/>
      </c>
      <c r="AE83" s="153" t="str">
        <f t="shared" si="71"/>
        <v/>
      </c>
    </row>
    <row r="84" spans="1:35">
      <c r="A84" s="25"/>
      <c r="B84" s="127"/>
      <c r="C84" s="128">
        <v>4</v>
      </c>
      <c r="D84" s="129">
        <v>0.52083333333333337</v>
      </c>
      <c r="E84" s="212" t="s">
        <v>777</v>
      </c>
      <c r="F84" s="119" t="str">
        <f t="shared" si="82"/>
        <v>予備</v>
      </c>
      <c r="G84" s="130" t="str">
        <f t="shared" si="83"/>
        <v>予備</v>
      </c>
      <c r="H84" s="192"/>
      <c r="I84" s="130" t="s">
        <v>1</v>
      </c>
      <c r="J84" s="130"/>
      <c r="K84" s="128" t="str">
        <f t="shared" si="84"/>
        <v>予備</v>
      </c>
      <c r="L84" s="132"/>
      <c r="M84" s="21"/>
      <c r="N84" s="22" t="str">
        <f t="shared" si="80"/>
        <v>予備</v>
      </c>
      <c r="O84" s="22" t="str">
        <f t="shared" si="81"/>
        <v>予備</v>
      </c>
      <c r="Q84" s="99"/>
      <c r="R84" s="99"/>
      <c r="S84" s="165"/>
      <c r="T84" s="99"/>
      <c r="U84" s="99"/>
      <c r="V84" s="99"/>
      <c r="W84" s="99"/>
      <c r="Y84" s="153" t="str">
        <f t="shared" si="66"/>
        <v/>
      </c>
      <c r="Z84" s="153" t="str">
        <f t="shared" si="67"/>
        <v/>
      </c>
      <c r="AA84" s="161" t="str">
        <f t="shared" si="68"/>
        <v/>
      </c>
      <c r="AB84" s="153" t="str">
        <f t="shared" si="69"/>
        <v/>
      </c>
      <c r="AC84" s="153" t="str">
        <f t="shared" si="70"/>
        <v/>
      </c>
      <c r="AD84" s="153" t="str">
        <f t="shared" si="71"/>
        <v/>
      </c>
      <c r="AE84" s="153" t="str">
        <f t="shared" si="71"/>
        <v/>
      </c>
    </row>
    <row r="85" spans="1:35">
      <c r="A85" s="25"/>
      <c r="B85" s="127"/>
      <c r="C85" s="128">
        <v>5</v>
      </c>
      <c r="D85" s="129">
        <v>0.58333333333333337</v>
      </c>
      <c r="E85" s="212" t="s">
        <v>777</v>
      </c>
      <c r="F85" s="119" t="str">
        <f t="shared" si="82"/>
        <v>予備</v>
      </c>
      <c r="G85" s="130" t="str">
        <f t="shared" si="83"/>
        <v>予備</v>
      </c>
      <c r="H85" s="192"/>
      <c r="I85" s="130" t="s">
        <v>1</v>
      </c>
      <c r="J85" s="130"/>
      <c r="K85" s="128" t="str">
        <f t="shared" si="84"/>
        <v>予備</v>
      </c>
      <c r="L85" s="132"/>
      <c r="M85" s="21"/>
      <c r="N85" s="22" t="str">
        <f t="shared" si="80"/>
        <v>予備</v>
      </c>
      <c r="O85" s="22" t="str">
        <f t="shared" si="81"/>
        <v>予備</v>
      </c>
      <c r="Q85" s="99"/>
      <c r="R85" s="99"/>
      <c r="S85" s="165"/>
      <c r="T85" s="99"/>
      <c r="U85" s="99"/>
      <c r="V85" s="99"/>
      <c r="W85" s="99"/>
      <c r="Y85" s="153" t="str">
        <f t="shared" si="66"/>
        <v/>
      </c>
      <c r="Z85" s="153" t="str">
        <f t="shared" si="67"/>
        <v/>
      </c>
      <c r="AA85" s="161" t="str">
        <f t="shared" si="68"/>
        <v/>
      </c>
      <c r="AB85" s="153" t="str">
        <f t="shared" si="69"/>
        <v/>
      </c>
      <c r="AC85" s="153" t="str">
        <f t="shared" si="70"/>
        <v/>
      </c>
      <c r="AD85" s="153" t="str">
        <f t="shared" si="71"/>
        <v/>
      </c>
      <c r="AE85" s="153" t="str">
        <f t="shared" si="71"/>
        <v/>
      </c>
    </row>
    <row r="86" spans="1:35" ht="16.5">
      <c r="A86" s="25"/>
      <c r="B86" s="355" t="s">
        <v>802</v>
      </c>
      <c r="C86" s="356"/>
      <c r="D86" s="356"/>
      <c r="E86" s="356"/>
      <c r="F86" s="356"/>
      <c r="G86" s="124"/>
      <c r="H86" s="125"/>
      <c r="I86" s="125"/>
      <c r="J86" s="125"/>
      <c r="K86" s="124"/>
      <c r="L86" s="126"/>
      <c r="M86" s="21"/>
      <c r="N86" s="22" t="str">
        <f t="shared" ref="N86:N93" si="85">IF(E86="","",LEFT(E86,3))</f>
        <v/>
      </c>
      <c r="O86" s="22" t="str">
        <f t="shared" ref="O86:O93" si="86">IF(E86="","",LEFT(E86,2)&amp;MID(E86,4,1))</f>
        <v/>
      </c>
      <c r="Q86" s="166"/>
      <c r="R86" s="123"/>
      <c r="Y86" s="153" t="str">
        <f t="shared" ref="Y86:AD91" si="87">IF(Q86=0,"",VLOOKUP(Q86,UMP_MST,3,FALSE))</f>
        <v/>
      </c>
      <c r="Z86" s="153" t="str">
        <f t="shared" si="87"/>
        <v/>
      </c>
      <c r="AA86" s="161" t="str">
        <f t="shared" si="87"/>
        <v/>
      </c>
      <c r="AB86" s="153" t="str">
        <f t="shared" si="87"/>
        <v/>
      </c>
      <c r="AC86" s="153" t="str">
        <f t="shared" si="87"/>
        <v/>
      </c>
      <c r="AD86" s="153" t="str">
        <f t="shared" si="87"/>
        <v/>
      </c>
      <c r="AE86" s="153" t="str">
        <f t="shared" si="71"/>
        <v/>
      </c>
    </row>
    <row r="87" spans="1:35">
      <c r="A87" s="25"/>
      <c r="B87" s="127"/>
      <c r="C87" s="128">
        <v>1</v>
      </c>
      <c r="D87" s="129">
        <v>0.33333333333333331</v>
      </c>
      <c r="E87" s="211" t="s">
        <v>799</v>
      </c>
      <c r="F87" s="119" t="str">
        <f t="shared" ref="F87:F91" si="88">IF(E87="","",VLOOKUP(N87,TEAM_MST,3,FALSE))</f>
        <v>実年1部</v>
      </c>
      <c r="G87" s="130" t="str">
        <f t="shared" ref="G87:G91" si="89">IF(E87="","",VLOOKUP(N87,TEAM_MST,2,FALSE))</f>
        <v>山崎ドリンカーズMJ</v>
      </c>
      <c r="H87" s="192"/>
      <c r="I87" s="130" t="s">
        <v>1</v>
      </c>
      <c r="J87" s="130"/>
      <c r="K87" s="128" t="str">
        <f t="shared" ref="K87:K91" si="90">IF(E87="","",VLOOKUP(O87,TEAM_MST,2,FALSE))</f>
        <v>RED・40's</v>
      </c>
      <c r="L87" s="132"/>
      <c r="M87" s="21"/>
      <c r="N87" s="22" t="str">
        <f t="shared" si="85"/>
        <v>Ja2</v>
      </c>
      <c r="O87" s="22" t="str">
        <f t="shared" si="86"/>
        <v>Ja3</v>
      </c>
      <c r="Q87" s="99"/>
      <c r="R87" s="99"/>
      <c r="S87" s="165"/>
      <c r="T87" s="99"/>
      <c r="U87" s="99"/>
      <c r="V87" s="99"/>
      <c r="W87" s="99"/>
      <c r="Y87" s="153" t="str">
        <f t="shared" si="87"/>
        <v/>
      </c>
      <c r="Z87" s="153" t="str">
        <f t="shared" si="87"/>
        <v/>
      </c>
      <c r="AA87" s="161" t="str">
        <f t="shared" si="87"/>
        <v/>
      </c>
      <c r="AB87" s="153" t="str">
        <f t="shared" si="87"/>
        <v/>
      </c>
      <c r="AC87" s="153" t="str">
        <f t="shared" si="87"/>
        <v/>
      </c>
      <c r="AD87" s="153" t="str">
        <f t="shared" si="87"/>
        <v/>
      </c>
      <c r="AE87" s="153" t="str">
        <f t="shared" si="71"/>
        <v/>
      </c>
    </row>
    <row r="88" spans="1:35">
      <c r="A88" s="25"/>
      <c r="B88" s="127"/>
      <c r="C88" s="128">
        <v>2</v>
      </c>
      <c r="D88" s="129">
        <v>0.39583333333333331</v>
      </c>
      <c r="E88" s="211" t="s">
        <v>800</v>
      </c>
      <c r="F88" s="119" t="str">
        <f t="shared" si="88"/>
        <v>実年1部</v>
      </c>
      <c r="G88" s="130" t="str">
        <f t="shared" si="89"/>
        <v>町田メイツJ</v>
      </c>
      <c r="H88" s="131"/>
      <c r="I88" s="130" t="s">
        <v>1</v>
      </c>
      <c r="J88" s="191"/>
      <c r="K88" s="128" t="str">
        <f t="shared" si="90"/>
        <v>山崎HEARTZ</v>
      </c>
      <c r="L88" s="132"/>
      <c r="M88" s="21"/>
      <c r="N88" s="22" t="str">
        <f t="shared" si="85"/>
        <v>Jb2</v>
      </c>
      <c r="O88" s="22" t="str">
        <f t="shared" si="86"/>
        <v>Jb3</v>
      </c>
      <c r="Q88" s="99"/>
      <c r="R88" s="99"/>
      <c r="S88" s="165"/>
      <c r="T88" s="99"/>
      <c r="U88" s="99"/>
      <c r="V88" s="99"/>
      <c r="W88" s="99"/>
      <c r="Y88" s="153" t="str">
        <f t="shared" si="87"/>
        <v/>
      </c>
      <c r="Z88" s="153" t="str">
        <f t="shared" si="87"/>
        <v/>
      </c>
      <c r="AA88" s="161" t="str">
        <f t="shared" si="87"/>
        <v/>
      </c>
      <c r="AB88" s="153" t="str">
        <f t="shared" si="87"/>
        <v/>
      </c>
      <c r="AC88" s="153" t="str">
        <f t="shared" si="87"/>
        <v/>
      </c>
      <c r="AD88" s="153" t="str">
        <f t="shared" si="87"/>
        <v/>
      </c>
      <c r="AE88" s="153" t="str">
        <f t="shared" si="71"/>
        <v/>
      </c>
    </row>
    <row r="89" spans="1:35">
      <c r="A89" s="25"/>
      <c r="B89" s="127"/>
      <c r="C89" s="128">
        <v>3</v>
      </c>
      <c r="D89" s="129">
        <v>0.45833333333333331</v>
      </c>
      <c r="E89" s="211" t="s">
        <v>801</v>
      </c>
      <c r="F89" s="119" t="str">
        <f t="shared" si="88"/>
        <v>実年2部</v>
      </c>
      <c r="G89" s="130" t="str">
        <f t="shared" si="89"/>
        <v>南三小J</v>
      </c>
      <c r="H89" s="131"/>
      <c r="I89" s="130" t="s">
        <v>1</v>
      </c>
      <c r="J89" s="191"/>
      <c r="K89" s="128" t="str">
        <f t="shared" si="90"/>
        <v>丸山シニア</v>
      </c>
      <c r="L89" s="132"/>
      <c r="M89" s="21"/>
      <c r="N89" s="22" t="str">
        <f t="shared" si="85"/>
        <v>Sa2</v>
      </c>
      <c r="O89" s="22" t="str">
        <f t="shared" si="86"/>
        <v>Sa4</v>
      </c>
      <c r="Q89" s="99"/>
      <c r="R89" s="99"/>
      <c r="S89" s="165"/>
      <c r="T89" s="99"/>
      <c r="U89" s="99"/>
      <c r="V89" s="99"/>
      <c r="W89" s="99"/>
      <c r="Y89" s="153" t="str">
        <f t="shared" si="87"/>
        <v/>
      </c>
      <c r="Z89" s="153" t="str">
        <f t="shared" si="87"/>
        <v/>
      </c>
      <c r="AA89" s="161" t="str">
        <f t="shared" si="87"/>
        <v/>
      </c>
      <c r="AB89" s="153" t="str">
        <f t="shared" si="87"/>
        <v/>
      </c>
      <c r="AC89" s="153" t="str">
        <f t="shared" si="87"/>
        <v/>
      </c>
      <c r="AD89" s="153" t="str">
        <f t="shared" si="87"/>
        <v/>
      </c>
      <c r="AE89" s="153" t="str">
        <f t="shared" si="71"/>
        <v/>
      </c>
    </row>
    <row r="90" spans="1:35">
      <c r="A90" s="25"/>
      <c r="B90" s="127"/>
      <c r="C90" s="128">
        <v>4</v>
      </c>
      <c r="D90" s="129">
        <v>0.52083333333333337</v>
      </c>
      <c r="E90" s="211" t="s">
        <v>777</v>
      </c>
      <c r="F90" s="119" t="str">
        <f t="shared" si="88"/>
        <v>予備</v>
      </c>
      <c r="G90" s="130" t="str">
        <f t="shared" si="89"/>
        <v>予備</v>
      </c>
      <c r="H90" s="192"/>
      <c r="I90" s="130" t="s">
        <v>1</v>
      </c>
      <c r="J90" s="130"/>
      <c r="K90" s="128" t="str">
        <f t="shared" si="90"/>
        <v>予備</v>
      </c>
      <c r="L90" s="132"/>
      <c r="M90" s="21"/>
      <c r="N90" s="22" t="str">
        <f t="shared" si="85"/>
        <v>予備</v>
      </c>
      <c r="O90" s="22" t="str">
        <f t="shared" si="86"/>
        <v>予備</v>
      </c>
      <c r="Q90" s="99"/>
      <c r="R90" s="99"/>
      <c r="S90" s="165"/>
      <c r="T90" s="99"/>
      <c r="U90" s="99"/>
      <c r="V90" s="99"/>
      <c r="W90" s="99"/>
      <c r="Y90" s="153" t="str">
        <f t="shared" si="87"/>
        <v/>
      </c>
      <c r="Z90" s="153" t="str">
        <f t="shared" si="87"/>
        <v/>
      </c>
      <c r="AA90" s="161" t="str">
        <f t="shared" si="87"/>
        <v/>
      </c>
      <c r="AB90" s="153" t="str">
        <f t="shared" si="87"/>
        <v/>
      </c>
      <c r="AC90" s="153" t="str">
        <f t="shared" si="87"/>
        <v/>
      </c>
      <c r="AD90" s="153" t="str">
        <f t="shared" si="87"/>
        <v/>
      </c>
      <c r="AE90" s="153" t="str">
        <f t="shared" si="71"/>
        <v/>
      </c>
    </row>
    <row r="91" spans="1:35">
      <c r="A91" s="25"/>
      <c r="B91" s="135"/>
      <c r="C91" s="128">
        <v>5</v>
      </c>
      <c r="D91" s="129">
        <v>0.58333333333333337</v>
      </c>
      <c r="E91" s="211" t="s">
        <v>777</v>
      </c>
      <c r="F91" s="119" t="str">
        <f t="shared" si="88"/>
        <v>予備</v>
      </c>
      <c r="G91" s="130" t="str">
        <f t="shared" si="89"/>
        <v>予備</v>
      </c>
      <c r="H91" s="131"/>
      <c r="I91" s="130" t="s">
        <v>1</v>
      </c>
      <c r="J91" s="191"/>
      <c r="K91" s="128" t="str">
        <f t="shared" si="90"/>
        <v>予備</v>
      </c>
      <c r="L91" s="132"/>
      <c r="M91" s="21"/>
      <c r="N91" s="22" t="str">
        <f t="shared" si="85"/>
        <v>予備</v>
      </c>
      <c r="O91" s="22" t="str">
        <f t="shared" si="86"/>
        <v>予備</v>
      </c>
      <c r="Q91" s="99"/>
      <c r="R91" s="99"/>
      <c r="S91" s="165"/>
      <c r="T91" s="99"/>
      <c r="U91" s="99"/>
      <c r="V91" s="99"/>
      <c r="W91" s="99"/>
      <c r="Y91" s="153" t="str">
        <f t="shared" si="87"/>
        <v/>
      </c>
      <c r="Z91" s="153" t="str">
        <f t="shared" si="87"/>
        <v/>
      </c>
      <c r="AA91" s="161" t="str">
        <f t="shared" si="87"/>
        <v/>
      </c>
      <c r="AB91" s="153" t="str">
        <f t="shared" si="87"/>
        <v/>
      </c>
      <c r="AC91" s="153" t="str">
        <f t="shared" si="87"/>
        <v/>
      </c>
      <c r="AD91" s="153" t="str">
        <f t="shared" si="87"/>
        <v/>
      </c>
      <c r="AE91" s="153" t="str">
        <f t="shared" si="71"/>
        <v/>
      </c>
    </row>
    <row r="92" spans="1:35" s="26" customFormat="1">
      <c r="A92" s="101"/>
      <c r="B92" s="102"/>
      <c r="C92" s="103"/>
      <c r="D92" s="104"/>
      <c r="E92" s="208"/>
      <c r="F92" s="102"/>
      <c r="G92" s="120"/>
      <c r="H92" s="102"/>
      <c r="I92" s="102"/>
      <c r="J92" s="102"/>
      <c r="K92" s="120"/>
      <c r="L92" s="105"/>
      <c r="N92" s="106" t="str">
        <f t="shared" si="85"/>
        <v/>
      </c>
      <c r="O92" s="106" t="str">
        <f t="shared" si="86"/>
        <v/>
      </c>
      <c r="Q92" s="168"/>
      <c r="R92" s="168"/>
      <c r="S92" s="168"/>
      <c r="T92" s="168"/>
      <c r="U92" s="168"/>
      <c r="V92" s="168"/>
      <c r="W92" s="168"/>
      <c r="X92" s="168"/>
      <c r="Y92" s="169" t="str">
        <f t="shared" si="66"/>
        <v/>
      </c>
      <c r="Z92" s="169" t="str">
        <f t="shared" si="67"/>
        <v/>
      </c>
      <c r="AA92" s="170" t="str">
        <f t="shared" si="68"/>
        <v/>
      </c>
      <c r="AB92" s="169" t="str">
        <f t="shared" si="69"/>
        <v/>
      </c>
      <c r="AC92" s="169" t="str">
        <f t="shared" si="70"/>
        <v/>
      </c>
      <c r="AD92" s="169" t="str">
        <f t="shared" si="71"/>
        <v/>
      </c>
      <c r="AE92" s="153" t="str">
        <f t="shared" si="71"/>
        <v/>
      </c>
      <c r="AH92" s="168"/>
      <c r="AI92" s="168"/>
    </row>
    <row r="93" spans="1:35" ht="19.5">
      <c r="A93" s="6" t="s">
        <v>803</v>
      </c>
      <c r="B93" s="77"/>
      <c r="C93" s="78"/>
      <c r="D93" s="78"/>
      <c r="E93" s="209"/>
      <c r="F93" s="78"/>
      <c r="G93" s="121"/>
      <c r="H93" s="78"/>
      <c r="I93" s="78"/>
      <c r="J93" s="78"/>
      <c r="K93" s="121"/>
      <c r="L93" s="79"/>
      <c r="M93" s="21"/>
      <c r="N93" s="22" t="str">
        <f t="shared" si="85"/>
        <v/>
      </c>
      <c r="O93" s="22" t="str">
        <f t="shared" si="86"/>
        <v/>
      </c>
      <c r="Y93" s="153" t="str">
        <f t="shared" ref="Y93:Y100" si="91">IF(Q93=0,"",VLOOKUP(Q93,UMP_MST,3,FALSE))</f>
        <v/>
      </c>
      <c r="Z93" s="153" t="str">
        <f t="shared" ref="Z93:Z100" si="92">IF(R93=0,"",VLOOKUP(R93,UMP_MST,3,FALSE))</f>
        <v/>
      </c>
      <c r="AA93" s="161" t="str">
        <f t="shared" ref="AA93:AA100" si="93">IF(S93=0,"",VLOOKUP(S93,UMP_MST,3,FALSE))</f>
        <v/>
      </c>
      <c r="AB93" s="153" t="str">
        <f t="shared" ref="AB93:AB100" si="94">IF(T93=0,"",VLOOKUP(T93,UMP_MST,3,FALSE))</f>
        <v/>
      </c>
      <c r="AC93" s="153" t="str">
        <f t="shared" ref="AC93:AC100" si="95">IF(U93=0,"",VLOOKUP(U93,UMP_MST,3,FALSE))</f>
        <v/>
      </c>
      <c r="AD93" s="153" t="str">
        <f t="shared" ref="AD93:AE108" si="96">IF(V93=0,"",VLOOKUP(V93,UMP_MST,3,FALSE))</f>
        <v/>
      </c>
      <c r="AE93" s="153" t="str">
        <f t="shared" si="96"/>
        <v/>
      </c>
    </row>
    <row r="94" spans="1:35">
      <c r="A94" s="25"/>
      <c r="B94" s="357" t="s">
        <v>7</v>
      </c>
      <c r="C94" s="358"/>
      <c r="D94" s="80" t="s">
        <v>6</v>
      </c>
      <c r="E94" s="210" t="s">
        <v>5</v>
      </c>
      <c r="F94" s="107" t="s">
        <v>4</v>
      </c>
      <c r="G94" s="107" t="s">
        <v>3</v>
      </c>
      <c r="H94" s="108"/>
      <c r="I94" s="109" t="s">
        <v>1</v>
      </c>
      <c r="J94" s="107"/>
      <c r="K94" s="107" t="s">
        <v>2</v>
      </c>
      <c r="L94" s="107"/>
      <c r="M94" s="21"/>
      <c r="N94" s="22" t="str">
        <f t="shared" ref="N94:N100" si="97">IF(E94="","",LEFT(E94,3))</f>
        <v>Gno</v>
      </c>
      <c r="O94" s="22" t="str">
        <f t="shared" ref="O94:O100" si="98">IF(E94="","",LEFT(E94,2)&amp;MID(E94,4,1))</f>
        <v>Gn</v>
      </c>
      <c r="R94" s="123"/>
      <c r="Y94" s="153" t="str">
        <f t="shared" si="91"/>
        <v/>
      </c>
      <c r="Z94" s="153" t="str">
        <f t="shared" si="92"/>
        <v/>
      </c>
      <c r="AA94" s="161" t="str">
        <f t="shared" si="93"/>
        <v/>
      </c>
      <c r="AB94" s="153" t="str">
        <f t="shared" si="94"/>
        <v/>
      </c>
      <c r="AC94" s="153" t="str">
        <f t="shared" si="95"/>
        <v/>
      </c>
      <c r="AD94" s="153" t="str">
        <f t="shared" si="96"/>
        <v/>
      </c>
      <c r="AE94" s="153" t="str">
        <f t="shared" si="96"/>
        <v/>
      </c>
    </row>
    <row r="95" spans="1:35" ht="16.5">
      <c r="A95" s="25"/>
      <c r="B95" s="355" t="s">
        <v>168</v>
      </c>
      <c r="C95" s="356"/>
      <c r="D95" s="356"/>
      <c r="E95" s="356"/>
      <c r="F95" s="356"/>
      <c r="G95" s="124"/>
      <c r="H95" s="125"/>
      <c r="I95" s="125"/>
      <c r="J95" s="125"/>
      <c r="K95" s="124"/>
      <c r="L95" s="126"/>
      <c r="M95" s="21"/>
      <c r="N95" s="22" t="str">
        <f t="shared" si="97"/>
        <v/>
      </c>
      <c r="O95" s="22" t="str">
        <f t="shared" si="98"/>
        <v/>
      </c>
      <c r="Q95" s="166"/>
      <c r="R95" s="123"/>
      <c r="Y95" s="153" t="str">
        <f t="shared" si="91"/>
        <v/>
      </c>
      <c r="Z95" s="153" t="str">
        <f t="shared" si="92"/>
        <v/>
      </c>
      <c r="AA95" s="161" t="str">
        <f t="shared" si="93"/>
        <v/>
      </c>
      <c r="AB95" s="153" t="str">
        <f t="shared" si="94"/>
        <v/>
      </c>
      <c r="AC95" s="153" t="str">
        <f t="shared" si="95"/>
        <v/>
      </c>
      <c r="AD95" s="153" t="str">
        <f t="shared" si="96"/>
        <v/>
      </c>
      <c r="AE95" s="153" t="str">
        <f t="shared" si="96"/>
        <v/>
      </c>
    </row>
    <row r="96" spans="1:35">
      <c r="A96" s="25"/>
      <c r="B96" s="127"/>
      <c r="C96" s="128">
        <v>1</v>
      </c>
      <c r="D96" s="129">
        <v>0.33333333333333331</v>
      </c>
      <c r="E96" s="211" t="s">
        <v>809</v>
      </c>
      <c r="F96" s="119" t="str">
        <f t="shared" ref="F96:F100" si="99">IF(E96="","",VLOOKUP(N96,TEAM_MST,3,FALSE))</f>
        <v>男子1部</v>
      </c>
      <c r="G96" s="130" t="str">
        <f t="shared" ref="G96:G100" si="100">IF(E96="","",VLOOKUP(N96,TEAM_MST,2,FALSE))</f>
        <v>協栄</v>
      </c>
      <c r="H96" s="192"/>
      <c r="I96" s="130" t="s">
        <v>1</v>
      </c>
      <c r="J96" s="130"/>
      <c r="K96" s="128" t="str">
        <f t="shared" ref="K96:K100" si="101">IF(E96="","",VLOOKUP(O96,TEAM_MST,2,FALSE))</f>
        <v>フレンズ</v>
      </c>
      <c r="L96" s="132"/>
      <c r="M96" s="21"/>
      <c r="N96" s="22" t="str">
        <f t="shared" si="97"/>
        <v>Ac1</v>
      </c>
      <c r="O96" s="22" t="str">
        <f t="shared" si="98"/>
        <v>Ac4</v>
      </c>
      <c r="Q96" s="99"/>
      <c r="R96" s="99"/>
      <c r="S96" s="165"/>
      <c r="T96" s="99"/>
      <c r="U96" s="99"/>
      <c r="V96" s="99"/>
      <c r="W96" s="99"/>
      <c r="Y96" s="153" t="str">
        <f t="shared" si="91"/>
        <v/>
      </c>
      <c r="Z96" s="153" t="str">
        <f t="shared" si="92"/>
        <v/>
      </c>
      <c r="AA96" s="161" t="str">
        <f t="shared" si="93"/>
        <v/>
      </c>
      <c r="AB96" s="153" t="str">
        <f t="shared" si="94"/>
        <v/>
      </c>
      <c r="AC96" s="153" t="str">
        <f t="shared" si="95"/>
        <v/>
      </c>
      <c r="AD96" s="153" t="str">
        <f t="shared" si="96"/>
        <v/>
      </c>
      <c r="AE96" s="153" t="str">
        <f t="shared" si="96"/>
        <v/>
      </c>
    </row>
    <row r="97" spans="1:35">
      <c r="A97" s="25"/>
      <c r="B97" s="127"/>
      <c r="C97" s="128">
        <v>2</v>
      </c>
      <c r="D97" s="129">
        <v>0.39583333333333331</v>
      </c>
      <c r="E97" s="211" t="s">
        <v>810</v>
      </c>
      <c r="F97" s="119" t="str">
        <f t="shared" si="99"/>
        <v>男子2部</v>
      </c>
      <c r="G97" s="130" t="str">
        <f t="shared" si="100"/>
        <v>三ツ目ソフト</v>
      </c>
      <c r="H97" s="131"/>
      <c r="I97" s="130" t="s">
        <v>1</v>
      </c>
      <c r="J97" s="191"/>
      <c r="K97" s="128" t="str">
        <f t="shared" si="101"/>
        <v>山崎ダンディーズ</v>
      </c>
      <c r="L97" s="132"/>
      <c r="M97" s="21"/>
      <c r="N97" s="22" t="str">
        <f t="shared" si="97"/>
        <v>Bc2</v>
      </c>
      <c r="O97" s="22" t="str">
        <f t="shared" si="98"/>
        <v>Bc3</v>
      </c>
      <c r="Q97" s="99"/>
      <c r="R97" s="99"/>
      <c r="S97" s="165"/>
      <c r="T97" s="99"/>
      <c r="U97" s="99"/>
      <c r="V97" s="99"/>
      <c r="W97" s="99"/>
      <c r="Y97" s="153" t="str">
        <f t="shared" si="91"/>
        <v/>
      </c>
      <c r="Z97" s="153" t="str">
        <f t="shared" si="92"/>
        <v/>
      </c>
      <c r="AA97" s="161" t="str">
        <f t="shared" si="93"/>
        <v/>
      </c>
      <c r="AB97" s="153" t="str">
        <f t="shared" si="94"/>
        <v/>
      </c>
      <c r="AC97" s="153" t="str">
        <f t="shared" si="95"/>
        <v/>
      </c>
      <c r="AD97" s="153" t="str">
        <f t="shared" si="96"/>
        <v/>
      </c>
      <c r="AE97" s="153" t="str">
        <f t="shared" si="96"/>
        <v/>
      </c>
    </row>
    <row r="98" spans="1:35">
      <c r="A98" s="25"/>
      <c r="B98" s="127"/>
      <c r="C98" s="128">
        <v>3</v>
      </c>
      <c r="D98" s="129">
        <v>0.45833333333333331</v>
      </c>
      <c r="E98" s="211" t="s">
        <v>269</v>
      </c>
      <c r="F98" s="119" t="str">
        <f t="shared" si="99"/>
        <v>男子2部</v>
      </c>
      <c r="G98" s="130" t="str">
        <f t="shared" si="100"/>
        <v>メイプルズ</v>
      </c>
      <c r="H98" s="192"/>
      <c r="I98" s="130" t="s">
        <v>1</v>
      </c>
      <c r="J98" s="130"/>
      <c r="K98" s="128" t="str">
        <f t="shared" si="101"/>
        <v>ゼルコバ</v>
      </c>
      <c r="L98" s="132"/>
      <c r="M98" s="21"/>
      <c r="N98" s="22" t="str">
        <f t="shared" si="97"/>
        <v>Ba1</v>
      </c>
      <c r="O98" s="22" t="str">
        <f t="shared" si="98"/>
        <v>Ba4</v>
      </c>
      <c r="Q98" s="99"/>
      <c r="R98" s="99"/>
      <c r="S98" s="165"/>
      <c r="T98" s="99"/>
      <c r="U98" s="99"/>
      <c r="V98" s="99"/>
      <c r="W98" s="99"/>
      <c r="Y98" s="153" t="str">
        <f t="shared" si="91"/>
        <v/>
      </c>
      <c r="Z98" s="153" t="str">
        <f t="shared" si="92"/>
        <v/>
      </c>
      <c r="AA98" s="161" t="str">
        <f t="shared" si="93"/>
        <v/>
      </c>
      <c r="AB98" s="153" t="str">
        <f t="shared" si="94"/>
        <v/>
      </c>
      <c r="AC98" s="153" t="str">
        <f t="shared" si="95"/>
        <v/>
      </c>
      <c r="AD98" s="153" t="str">
        <f t="shared" si="96"/>
        <v/>
      </c>
      <c r="AE98" s="153" t="str">
        <f t="shared" si="96"/>
        <v/>
      </c>
    </row>
    <row r="99" spans="1:35">
      <c r="A99" s="25"/>
      <c r="B99" s="127"/>
      <c r="C99" s="128">
        <v>4</v>
      </c>
      <c r="D99" s="129">
        <v>0.52083333333333337</v>
      </c>
      <c r="E99" s="212" t="s">
        <v>811</v>
      </c>
      <c r="F99" s="119" t="str">
        <f t="shared" si="99"/>
        <v>男子2部</v>
      </c>
      <c r="G99" s="130" t="str">
        <f t="shared" si="100"/>
        <v>フライデーズ</v>
      </c>
      <c r="H99" s="192"/>
      <c r="I99" s="130" t="s">
        <v>1</v>
      </c>
      <c r="J99" s="130"/>
      <c r="K99" s="128" t="str">
        <f t="shared" si="101"/>
        <v>忠生自然ソフト</v>
      </c>
      <c r="L99" s="132"/>
      <c r="M99" s="21"/>
      <c r="N99" s="22" t="str">
        <f t="shared" si="97"/>
        <v>Bb2</v>
      </c>
      <c r="O99" s="22" t="str">
        <f t="shared" si="98"/>
        <v>Bb3</v>
      </c>
      <c r="Q99" s="99"/>
      <c r="R99" s="99"/>
      <c r="S99" s="165"/>
      <c r="T99" s="99"/>
      <c r="U99" s="99"/>
      <c r="V99" s="99"/>
      <c r="W99" s="99"/>
      <c r="Y99" s="153" t="str">
        <f t="shared" si="91"/>
        <v/>
      </c>
      <c r="Z99" s="153" t="str">
        <f t="shared" si="92"/>
        <v/>
      </c>
      <c r="AA99" s="161" t="str">
        <f t="shared" si="93"/>
        <v/>
      </c>
      <c r="AB99" s="153" t="str">
        <f t="shared" si="94"/>
        <v/>
      </c>
      <c r="AC99" s="153" t="str">
        <f t="shared" si="95"/>
        <v/>
      </c>
      <c r="AD99" s="153" t="str">
        <f t="shared" si="96"/>
        <v/>
      </c>
      <c r="AE99" s="153" t="str">
        <f t="shared" si="96"/>
        <v/>
      </c>
    </row>
    <row r="100" spans="1:35">
      <c r="A100" s="25"/>
      <c r="B100" s="127"/>
      <c r="C100" s="128">
        <v>5</v>
      </c>
      <c r="D100" s="129">
        <v>0.58333333333333337</v>
      </c>
      <c r="E100" s="212" t="s">
        <v>273</v>
      </c>
      <c r="F100" s="119" t="str">
        <f t="shared" si="99"/>
        <v>男子2部</v>
      </c>
      <c r="G100" s="130" t="str">
        <f t="shared" si="100"/>
        <v>南つくし野ソフト</v>
      </c>
      <c r="H100" s="192"/>
      <c r="I100" s="130" t="s">
        <v>1</v>
      </c>
      <c r="J100" s="130"/>
      <c r="K100" s="128" t="str">
        <f t="shared" si="101"/>
        <v>まろや</v>
      </c>
      <c r="L100" s="132"/>
      <c r="M100" s="21"/>
      <c r="N100" s="22" t="str">
        <f t="shared" si="97"/>
        <v>Ba2</v>
      </c>
      <c r="O100" s="22" t="str">
        <f t="shared" si="98"/>
        <v>Ba3</v>
      </c>
      <c r="Q100" s="99"/>
      <c r="R100" s="99"/>
      <c r="S100" s="165"/>
      <c r="T100" s="99"/>
      <c r="U100" s="99"/>
      <c r="V100" s="99"/>
      <c r="W100" s="99"/>
      <c r="Y100" s="153" t="str">
        <f t="shared" si="91"/>
        <v/>
      </c>
      <c r="Z100" s="153" t="str">
        <f t="shared" si="92"/>
        <v/>
      </c>
      <c r="AA100" s="161" t="str">
        <f t="shared" si="93"/>
        <v/>
      </c>
      <c r="AB100" s="153" t="str">
        <f t="shared" si="94"/>
        <v/>
      </c>
      <c r="AC100" s="153" t="str">
        <f t="shared" si="95"/>
        <v/>
      </c>
      <c r="AD100" s="153" t="str">
        <f t="shared" si="96"/>
        <v/>
      </c>
      <c r="AE100" s="153" t="str">
        <f t="shared" si="96"/>
        <v/>
      </c>
    </row>
    <row r="101" spans="1:35" ht="16.5">
      <c r="A101" s="25"/>
      <c r="B101" s="355" t="s">
        <v>802</v>
      </c>
      <c r="C101" s="356"/>
      <c r="D101" s="356"/>
      <c r="E101" s="356"/>
      <c r="F101" s="356"/>
      <c r="G101" s="124"/>
      <c r="H101" s="125"/>
      <c r="I101" s="125"/>
      <c r="J101" s="125"/>
      <c r="K101" s="124"/>
      <c r="L101" s="126"/>
      <c r="M101" s="21"/>
      <c r="N101" s="22" t="str">
        <f t="shared" ref="N101:N108" si="102">IF(E101="","",LEFT(E101,3))</f>
        <v/>
      </c>
      <c r="O101" s="22" t="str">
        <f t="shared" ref="O101:O108" si="103">IF(E101="","",LEFT(E101,2)&amp;MID(E101,4,1))</f>
        <v/>
      </c>
      <c r="Q101" s="166"/>
      <c r="R101" s="123"/>
      <c r="Y101" s="153" t="str">
        <f t="shared" ref="Y101:AD106" si="104">IF(Q101=0,"",VLOOKUP(Q101,UMP_MST,3,FALSE))</f>
        <v/>
      </c>
      <c r="Z101" s="153" t="str">
        <f t="shared" si="104"/>
        <v/>
      </c>
      <c r="AA101" s="161" t="str">
        <f t="shared" si="104"/>
        <v/>
      </c>
      <c r="AB101" s="153" t="str">
        <f t="shared" si="104"/>
        <v/>
      </c>
      <c r="AC101" s="153" t="str">
        <f t="shared" si="104"/>
        <v/>
      </c>
      <c r="AD101" s="153" t="str">
        <f t="shared" si="104"/>
        <v/>
      </c>
      <c r="AE101" s="153" t="str">
        <f t="shared" si="96"/>
        <v/>
      </c>
    </row>
    <row r="102" spans="1:35">
      <c r="A102" s="25"/>
      <c r="B102" s="127"/>
      <c r="C102" s="128">
        <v>1</v>
      </c>
      <c r="D102" s="129">
        <v>0.33333333333333331</v>
      </c>
      <c r="E102" s="211" t="s">
        <v>812</v>
      </c>
      <c r="F102" s="119" t="str">
        <f t="shared" ref="F102:F106" si="105">IF(E102="","",VLOOKUP(N102,TEAM_MST,3,FALSE))</f>
        <v>キング</v>
      </c>
      <c r="G102" s="130" t="str">
        <f t="shared" ref="G102:G106" si="106">IF(E102="","",VLOOKUP(N102,TEAM_MST,2,FALSE))</f>
        <v>山崎パワーズ</v>
      </c>
      <c r="H102" s="192"/>
      <c r="I102" s="130" t="s">
        <v>1</v>
      </c>
      <c r="J102" s="130"/>
      <c r="K102" s="128" t="str">
        <f t="shared" ref="K102:K106" si="107">IF(E102="","",VLOOKUP(O102,TEAM_MST,2,FALSE))</f>
        <v>木曽ソフト</v>
      </c>
      <c r="L102" s="132"/>
      <c r="M102" s="21"/>
      <c r="N102" s="22" t="str">
        <f t="shared" si="102"/>
        <v>Ka1</v>
      </c>
      <c r="O102" s="22" t="str">
        <f t="shared" si="103"/>
        <v>Ka4</v>
      </c>
      <c r="Q102" s="99"/>
      <c r="R102" s="99"/>
      <c r="S102" s="165"/>
      <c r="T102" s="99"/>
      <c r="U102" s="99"/>
      <c r="V102" s="99"/>
      <c r="W102" s="99"/>
      <c r="Y102" s="153" t="str">
        <f t="shared" si="104"/>
        <v/>
      </c>
      <c r="Z102" s="153" t="str">
        <f t="shared" si="104"/>
        <v/>
      </c>
      <c r="AA102" s="161" t="str">
        <f t="shared" si="104"/>
        <v/>
      </c>
      <c r="AB102" s="153" t="str">
        <f t="shared" si="104"/>
        <v/>
      </c>
      <c r="AC102" s="153" t="str">
        <f t="shared" si="104"/>
        <v/>
      </c>
      <c r="AD102" s="153" t="str">
        <f t="shared" si="104"/>
        <v/>
      </c>
      <c r="AE102" s="153" t="str">
        <f t="shared" si="96"/>
        <v/>
      </c>
    </row>
    <row r="103" spans="1:35">
      <c r="A103" s="25"/>
      <c r="B103" s="127"/>
      <c r="C103" s="128">
        <v>2</v>
      </c>
      <c r="D103" s="129">
        <v>0.39583333333333331</v>
      </c>
      <c r="E103" s="211" t="s">
        <v>813</v>
      </c>
      <c r="F103" s="119" t="str">
        <f t="shared" si="105"/>
        <v>キング</v>
      </c>
      <c r="G103" s="130" t="str">
        <f t="shared" si="106"/>
        <v>山崎ドリンカーズM</v>
      </c>
      <c r="H103" s="131"/>
      <c r="I103" s="130" t="s">
        <v>1</v>
      </c>
      <c r="J103" s="191"/>
      <c r="K103" s="128" t="str">
        <f t="shared" si="107"/>
        <v>ホリデーズ</v>
      </c>
      <c r="L103" s="132"/>
      <c r="M103" s="21"/>
      <c r="N103" s="22" t="str">
        <f t="shared" si="102"/>
        <v>Ka2</v>
      </c>
      <c r="O103" s="22" t="str">
        <f t="shared" si="103"/>
        <v>Ka3</v>
      </c>
      <c r="Q103" s="99"/>
      <c r="R103" s="99"/>
      <c r="S103" s="165"/>
      <c r="T103" s="99"/>
      <c r="U103" s="99"/>
      <c r="V103" s="99"/>
      <c r="W103" s="99"/>
      <c r="Y103" s="153" t="str">
        <f t="shared" si="104"/>
        <v/>
      </c>
      <c r="Z103" s="153" t="str">
        <f t="shared" si="104"/>
        <v/>
      </c>
      <c r="AA103" s="161" t="str">
        <f t="shared" si="104"/>
        <v/>
      </c>
      <c r="AB103" s="153" t="str">
        <f t="shared" si="104"/>
        <v/>
      </c>
      <c r="AC103" s="153" t="str">
        <f t="shared" si="104"/>
        <v/>
      </c>
      <c r="AD103" s="153" t="str">
        <f t="shared" si="104"/>
        <v/>
      </c>
      <c r="AE103" s="153" t="str">
        <f t="shared" si="96"/>
        <v/>
      </c>
    </row>
    <row r="104" spans="1:35">
      <c r="A104" s="25"/>
      <c r="B104" s="127"/>
      <c r="C104" s="128">
        <v>3</v>
      </c>
      <c r="D104" s="129">
        <v>0.45833333333333331</v>
      </c>
      <c r="E104" s="211" t="s">
        <v>814</v>
      </c>
      <c r="F104" s="119" t="str">
        <f t="shared" si="105"/>
        <v>男子1部</v>
      </c>
      <c r="G104" s="130" t="str">
        <f t="shared" si="106"/>
        <v>オール南</v>
      </c>
      <c r="H104" s="131"/>
      <c r="I104" s="130" t="s">
        <v>1</v>
      </c>
      <c r="J104" s="191"/>
      <c r="K104" s="128" t="str">
        <f t="shared" si="107"/>
        <v>なるせパパーズ</v>
      </c>
      <c r="L104" s="132"/>
      <c r="M104" s="21"/>
      <c r="N104" s="22" t="str">
        <f t="shared" si="102"/>
        <v>Ab3</v>
      </c>
      <c r="O104" s="22" t="str">
        <f t="shared" si="103"/>
        <v>Ab4</v>
      </c>
      <c r="Q104" s="99"/>
      <c r="R104" s="99"/>
      <c r="S104" s="165"/>
      <c r="T104" s="99"/>
      <c r="U104" s="99"/>
      <c r="V104" s="99"/>
      <c r="W104" s="99"/>
      <c r="Y104" s="153" t="str">
        <f t="shared" si="104"/>
        <v/>
      </c>
      <c r="Z104" s="153" t="str">
        <f t="shared" si="104"/>
        <v/>
      </c>
      <c r="AA104" s="161" t="str">
        <f t="shared" si="104"/>
        <v/>
      </c>
      <c r="AB104" s="153" t="str">
        <f t="shared" si="104"/>
        <v/>
      </c>
      <c r="AC104" s="153" t="str">
        <f t="shared" si="104"/>
        <v/>
      </c>
      <c r="AD104" s="153" t="str">
        <f t="shared" si="104"/>
        <v/>
      </c>
      <c r="AE104" s="153" t="str">
        <f t="shared" si="96"/>
        <v/>
      </c>
    </row>
    <row r="105" spans="1:35">
      <c r="A105" s="25"/>
      <c r="B105" s="127"/>
      <c r="C105" s="128">
        <v>4</v>
      </c>
      <c r="D105" s="129">
        <v>0.52083333333333337</v>
      </c>
      <c r="E105" s="211" t="s">
        <v>815</v>
      </c>
      <c r="F105" s="119" t="str">
        <f t="shared" si="105"/>
        <v>男子1部</v>
      </c>
      <c r="G105" s="130" t="str">
        <f t="shared" si="106"/>
        <v>沼町内会ソフト</v>
      </c>
      <c r="H105" s="192"/>
      <c r="I105" s="130" t="s">
        <v>1</v>
      </c>
      <c r="J105" s="130"/>
      <c r="K105" s="128" t="str">
        <f t="shared" si="107"/>
        <v>ドリンカーズL</v>
      </c>
      <c r="L105" s="132"/>
      <c r="M105" s="21"/>
      <c r="N105" s="22" t="str">
        <f t="shared" si="102"/>
        <v>Aa1</v>
      </c>
      <c r="O105" s="22" t="str">
        <f t="shared" si="103"/>
        <v>Aa2</v>
      </c>
      <c r="Q105" s="99"/>
      <c r="R105" s="99"/>
      <c r="S105" s="165"/>
      <c r="T105" s="99"/>
      <c r="U105" s="99"/>
      <c r="V105" s="99"/>
      <c r="W105" s="99"/>
      <c r="Y105" s="153" t="str">
        <f t="shared" si="104"/>
        <v/>
      </c>
      <c r="Z105" s="153" t="str">
        <f t="shared" si="104"/>
        <v/>
      </c>
      <c r="AA105" s="161" t="str">
        <f t="shared" si="104"/>
        <v/>
      </c>
      <c r="AB105" s="153" t="str">
        <f t="shared" si="104"/>
        <v/>
      </c>
      <c r="AC105" s="153" t="str">
        <f t="shared" si="104"/>
        <v/>
      </c>
      <c r="AD105" s="153" t="str">
        <f t="shared" si="104"/>
        <v/>
      </c>
      <c r="AE105" s="153" t="str">
        <f t="shared" si="96"/>
        <v/>
      </c>
    </row>
    <row r="106" spans="1:35">
      <c r="A106" s="25"/>
      <c r="B106" s="135"/>
      <c r="C106" s="128">
        <v>5</v>
      </c>
      <c r="D106" s="129">
        <v>0.58333333333333337</v>
      </c>
      <c r="E106" s="211" t="s">
        <v>816</v>
      </c>
      <c r="F106" s="119" t="str">
        <f t="shared" si="105"/>
        <v>男子1部</v>
      </c>
      <c r="G106" s="130" t="str">
        <f t="shared" si="106"/>
        <v>つくし野フューチャーズ</v>
      </c>
      <c r="H106" s="131"/>
      <c r="I106" s="130" t="s">
        <v>1</v>
      </c>
      <c r="J106" s="191"/>
      <c r="K106" s="128" t="str">
        <f t="shared" si="107"/>
        <v>馬場ソフト</v>
      </c>
      <c r="L106" s="132"/>
      <c r="M106" s="21"/>
      <c r="N106" s="22" t="str">
        <f t="shared" si="102"/>
        <v>Ac2</v>
      </c>
      <c r="O106" s="22" t="str">
        <f t="shared" si="103"/>
        <v>Ac3</v>
      </c>
      <c r="Q106" s="99"/>
      <c r="R106" s="99"/>
      <c r="S106" s="165"/>
      <c r="T106" s="99"/>
      <c r="U106" s="99"/>
      <c r="V106" s="99"/>
      <c r="W106" s="99"/>
      <c r="Y106" s="153" t="str">
        <f t="shared" si="104"/>
        <v/>
      </c>
      <c r="Z106" s="153" t="str">
        <f t="shared" si="104"/>
        <v/>
      </c>
      <c r="AA106" s="161" t="str">
        <f t="shared" si="104"/>
        <v/>
      </c>
      <c r="AB106" s="153" t="str">
        <f t="shared" si="104"/>
        <v/>
      </c>
      <c r="AC106" s="153" t="str">
        <f t="shared" si="104"/>
        <v/>
      </c>
      <c r="AD106" s="153" t="str">
        <f t="shared" si="104"/>
        <v/>
      </c>
      <c r="AE106" s="153" t="str">
        <f t="shared" si="96"/>
        <v/>
      </c>
    </row>
    <row r="107" spans="1:35" s="26" customFormat="1">
      <c r="A107" s="101"/>
      <c r="B107" s="102"/>
      <c r="C107" s="103"/>
      <c r="D107" s="104"/>
      <c r="E107" s="208"/>
      <c r="F107" s="102"/>
      <c r="G107" s="120"/>
      <c r="H107" s="102"/>
      <c r="I107" s="102"/>
      <c r="J107" s="102"/>
      <c r="K107" s="120"/>
      <c r="L107" s="105"/>
      <c r="N107" s="106" t="str">
        <f t="shared" si="102"/>
        <v/>
      </c>
      <c r="O107" s="106" t="str">
        <f t="shared" si="103"/>
        <v/>
      </c>
      <c r="Q107" s="168"/>
      <c r="R107" s="168"/>
      <c r="S107" s="168"/>
      <c r="T107" s="168"/>
      <c r="U107" s="168"/>
      <c r="V107" s="168"/>
      <c r="W107" s="168"/>
      <c r="X107" s="168"/>
      <c r="Y107" s="169" t="str">
        <f t="shared" ref="Y107:Y115" si="108">IF(Q107=0,"",VLOOKUP(Q107,UMP_MST,3,FALSE))</f>
        <v/>
      </c>
      <c r="Z107" s="169" t="str">
        <f t="shared" ref="Z107:Z115" si="109">IF(R107=0,"",VLOOKUP(R107,UMP_MST,3,FALSE))</f>
        <v/>
      </c>
      <c r="AA107" s="170" t="str">
        <f t="shared" ref="AA107:AA115" si="110">IF(S107=0,"",VLOOKUP(S107,UMP_MST,3,FALSE))</f>
        <v/>
      </c>
      <c r="AB107" s="169" t="str">
        <f t="shared" ref="AB107:AB115" si="111">IF(T107=0,"",VLOOKUP(T107,UMP_MST,3,FALSE))</f>
        <v/>
      </c>
      <c r="AC107" s="169" t="str">
        <f t="shared" ref="AC107:AC115" si="112">IF(U107=0,"",VLOOKUP(U107,UMP_MST,3,FALSE))</f>
        <v/>
      </c>
      <c r="AD107" s="169" t="str">
        <f t="shared" ref="AD107:AE119" si="113">IF(V107=0,"",VLOOKUP(V107,UMP_MST,3,FALSE))</f>
        <v/>
      </c>
      <c r="AE107" s="153" t="str">
        <f t="shared" si="96"/>
        <v/>
      </c>
      <c r="AH107" s="168"/>
      <c r="AI107" s="168"/>
    </row>
    <row r="108" spans="1:35" ht="19.5">
      <c r="A108" s="6" t="s">
        <v>804</v>
      </c>
      <c r="B108" s="77"/>
      <c r="C108" s="78"/>
      <c r="D108" s="78"/>
      <c r="E108" s="209"/>
      <c r="F108" s="78"/>
      <c r="G108" s="121"/>
      <c r="H108" s="78"/>
      <c r="I108" s="78"/>
      <c r="J108" s="78"/>
      <c r="K108" s="121"/>
      <c r="L108" s="79"/>
      <c r="M108" s="21"/>
      <c r="N108" s="22" t="str">
        <f t="shared" si="102"/>
        <v/>
      </c>
      <c r="O108" s="22" t="str">
        <f t="shared" si="103"/>
        <v/>
      </c>
      <c r="Y108" s="153" t="str">
        <f t="shared" si="108"/>
        <v/>
      </c>
      <c r="Z108" s="153" t="str">
        <f t="shared" si="109"/>
        <v/>
      </c>
      <c r="AA108" s="161" t="str">
        <f t="shared" si="110"/>
        <v/>
      </c>
      <c r="AB108" s="153" t="str">
        <f t="shared" si="111"/>
        <v/>
      </c>
      <c r="AC108" s="153" t="str">
        <f t="shared" si="112"/>
        <v/>
      </c>
      <c r="AD108" s="153" t="str">
        <f t="shared" si="113"/>
        <v/>
      </c>
      <c r="AE108" s="153" t="str">
        <f t="shared" si="96"/>
        <v/>
      </c>
    </row>
    <row r="109" spans="1:35">
      <c r="A109" s="25"/>
      <c r="B109" s="357" t="s">
        <v>7</v>
      </c>
      <c r="C109" s="358"/>
      <c r="D109" s="80" t="s">
        <v>6</v>
      </c>
      <c r="E109" s="210" t="s">
        <v>5</v>
      </c>
      <c r="F109" s="107" t="s">
        <v>4</v>
      </c>
      <c r="G109" s="107" t="s">
        <v>3</v>
      </c>
      <c r="H109" s="108"/>
      <c r="I109" s="109" t="s">
        <v>1</v>
      </c>
      <c r="J109" s="107"/>
      <c r="K109" s="107" t="s">
        <v>2</v>
      </c>
      <c r="L109" s="107"/>
      <c r="M109" s="21"/>
      <c r="N109" s="22" t="str">
        <f t="shared" ref="N109:N115" si="114">IF(E109="","",LEFT(E109,3))</f>
        <v>Gno</v>
      </c>
      <c r="O109" s="22" t="str">
        <f t="shared" ref="O109:O115" si="115">IF(E109="","",LEFT(E109,2)&amp;MID(E109,4,1))</f>
        <v>Gn</v>
      </c>
      <c r="R109" s="123"/>
      <c r="Y109" s="153" t="str">
        <f t="shared" si="108"/>
        <v/>
      </c>
      <c r="Z109" s="153" t="str">
        <f t="shared" si="109"/>
        <v/>
      </c>
      <c r="AA109" s="161" t="str">
        <f t="shared" si="110"/>
        <v/>
      </c>
      <c r="AB109" s="153" t="str">
        <f t="shared" si="111"/>
        <v/>
      </c>
      <c r="AC109" s="153" t="str">
        <f t="shared" si="112"/>
        <v/>
      </c>
      <c r="AD109" s="153" t="str">
        <f t="shared" si="113"/>
        <v/>
      </c>
      <c r="AE109" s="153" t="str">
        <f t="shared" si="113"/>
        <v/>
      </c>
    </row>
    <row r="110" spans="1:35" ht="16.5">
      <c r="A110" s="25"/>
      <c r="B110" s="355" t="s">
        <v>168</v>
      </c>
      <c r="C110" s="356"/>
      <c r="D110" s="356"/>
      <c r="E110" s="356"/>
      <c r="F110" s="356"/>
      <c r="G110" s="124"/>
      <c r="H110" s="125"/>
      <c r="I110" s="125"/>
      <c r="J110" s="125"/>
      <c r="K110" s="124"/>
      <c r="L110" s="126"/>
      <c r="M110" s="21"/>
      <c r="N110" s="22" t="str">
        <f t="shared" si="114"/>
        <v/>
      </c>
      <c r="O110" s="22" t="str">
        <f t="shared" si="115"/>
        <v/>
      </c>
      <c r="Q110" s="166"/>
      <c r="R110" s="123"/>
      <c r="Y110" s="153" t="str">
        <f t="shared" si="108"/>
        <v/>
      </c>
      <c r="Z110" s="153" t="str">
        <f t="shared" si="109"/>
        <v/>
      </c>
      <c r="AA110" s="161" t="str">
        <f t="shared" si="110"/>
        <v/>
      </c>
      <c r="AB110" s="153" t="str">
        <f t="shared" si="111"/>
        <v/>
      </c>
      <c r="AC110" s="153" t="str">
        <f t="shared" si="112"/>
        <v/>
      </c>
      <c r="AD110" s="153" t="str">
        <f t="shared" si="113"/>
        <v/>
      </c>
      <c r="AE110" s="153" t="str">
        <f t="shared" si="113"/>
        <v/>
      </c>
    </row>
    <row r="111" spans="1:35">
      <c r="A111" s="25"/>
      <c r="B111" s="127"/>
      <c r="C111" s="128">
        <v>1</v>
      </c>
      <c r="D111" s="129">
        <v>0.33333333333333331</v>
      </c>
      <c r="E111" s="211" t="s">
        <v>817</v>
      </c>
      <c r="F111" s="119" t="str">
        <f t="shared" ref="F111:F115" si="116">IF(E111="","",VLOOKUP(N111,TEAM_MST,3,FALSE))</f>
        <v>実年2部</v>
      </c>
      <c r="G111" s="130" t="str">
        <f t="shared" ref="G111:G115" si="117">IF(E111="","",VLOOKUP(N111,TEAM_MST,2,FALSE))</f>
        <v>Y・WAIS</v>
      </c>
      <c r="H111" s="192"/>
      <c r="I111" s="130" t="s">
        <v>1</v>
      </c>
      <c r="J111" s="130"/>
      <c r="K111" s="128" t="str">
        <f t="shared" ref="K111:K115" si="118">IF(E111="","",VLOOKUP(O111,TEAM_MST,2,FALSE))</f>
        <v>南つくし野シルバースターズ</v>
      </c>
      <c r="L111" s="132"/>
      <c r="M111" s="21"/>
      <c r="N111" s="22" t="str">
        <f t="shared" si="114"/>
        <v>Sc2</v>
      </c>
      <c r="O111" s="22" t="str">
        <f t="shared" si="115"/>
        <v>Sc3</v>
      </c>
      <c r="Q111" s="99"/>
      <c r="R111" s="99"/>
      <c r="S111" s="165"/>
      <c r="T111" s="99"/>
      <c r="U111" s="99"/>
      <c r="V111" s="99"/>
      <c r="W111" s="99"/>
      <c r="Y111" s="153" t="str">
        <f t="shared" si="108"/>
        <v/>
      </c>
      <c r="Z111" s="153" t="str">
        <f t="shared" si="109"/>
        <v/>
      </c>
      <c r="AA111" s="161" t="str">
        <f t="shared" si="110"/>
        <v/>
      </c>
      <c r="AB111" s="153" t="str">
        <f t="shared" si="111"/>
        <v/>
      </c>
      <c r="AC111" s="153" t="str">
        <f t="shared" si="112"/>
        <v/>
      </c>
      <c r="AD111" s="153" t="str">
        <f t="shared" si="113"/>
        <v/>
      </c>
      <c r="AE111" s="153" t="str">
        <f t="shared" si="113"/>
        <v/>
      </c>
    </row>
    <row r="112" spans="1:35">
      <c r="A112" s="25"/>
      <c r="B112" s="127"/>
      <c r="C112" s="128">
        <v>2</v>
      </c>
      <c r="D112" s="129">
        <v>0.39583333333333331</v>
      </c>
      <c r="E112" s="211" t="s">
        <v>818</v>
      </c>
      <c r="F112" s="119" t="str">
        <f t="shared" si="116"/>
        <v>実年2部</v>
      </c>
      <c r="G112" s="130" t="str">
        <f t="shared" si="117"/>
        <v>フレンズF</v>
      </c>
      <c r="H112" s="131"/>
      <c r="I112" s="130" t="s">
        <v>1</v>
      </c>
      <c r="J112" s="191"/>
      <c r="K112" s="128" t="str">
        <f t="shared" si="118"/>
        <v>丸山シニア</v>
      </c>
      <c r="L112" s="132"/>
      <c r="M112" s="21"/>
      <c r="N112" s="22" t="str">
        <f t="shared" si="114"/>
        <v>Sa1</v>
      </c>
      <c r="O112" s="22" t="str">
        <f t="shared" si="115"/>
        <v>Sa4</v>
      </c>
      <c r="Q112" s="99"/>
      <c r="R112" s="99"/>
      <c r="S112" s="165"/>
      <c r="T112" s="99"/>
      <c r="U112" s="99"/>
      <c r="V112" s="99"/>
      <c r="W112" s="99"/>
      <c r="Y112" s="153" t="str">
        <f t="shared" si="108"/>
        <v/>
      </c>
      <c r="Z112" s="153" t="str">
        <f t="shared" si="109"/>
        <v/>
      </c>
      <c r="AA112" s="161" t="str">
        <f t="shared" si="110"/>
        <v/>
      </c>
      <c r="AB112" s="153" t="str">
        <f t="shared" si="111"/>
        <v/>
      </c>
      <c r="AC112" s="153" t="str">
        <f t="shared" si="112"/>
        <v/>
      </c>
      <c r="AD112" s="153" t="str">
        <f t="shared" si="113"/>
        <v/>
      </c>
      <c r="AE112" s="153" t="str">
        <f t="shared" si="113"/>
        <v/>
      </c>
    </row>
    <row r="113" spans="1:35">
      <c r="A113" s="25"/>
      <c r="B113" s="127"/>
      <c r="C113" s="128">
        <v>3</v>
      </c>
      <c r="D113" s="129">
        <v>0.45833333333333331</v>
      </c>
      <c r="E113" s="211" t="s">
        <v>819</v>
      </c>
      <c r="F113" s="119" t="str">
        <f t="shared" si="116"/>
        <v>実年2部</v>
      </c>
      <c r="G113" s="130" t="str">
        <f t="shared" si="117"/>
        <v>南三小J</v>
      </c>
      <c r="H113" s="192"/>
      <c r="I113" s="130" t="s">
        <v>1</v>
      </c>
      <c r="J113" s="130"/>
      <c r="K113" s="128" t="str">
        <f t="shared" si="118"/>
        <v>忠生スターズ</v>
      </c>
      <c r="L113" s="132"/>
      <c r="M113" s="21"/>
      <c r="N113" s="22" t="str">
        <f t="shared" si="114"/>
        <v>Sa2</v>
      </c>
      <c r="O113" s="22" t="str">
        <f t="shared" si="115"/>
        <v>Sa3</v>
      </c>
      <c r="Q113" s="99"/>
      <c r="R113" s="99"/>
      <c r="S113" s="165"/>
      <c r="T113" s="99"/>
      <c r="U113" s="99"/>
      <c r="V113" s="99"/>
      <c r="W113" s="99"/>
      <c r="Y113" s="153" t="str">
        <f t="shared" si="108"/>
        <v/>
      </c>
      <c r="Z113" s="153" t="str">
        <f t="shared" si="109"/>
        <v/>
      </c>
      <c r="AA113" s="161" t="str">
        <f t="shared" si="110"/>
        <v/>
      </c>
      <c r="AB113" s="153" t="str">
        <f t="shared" si="111"/>
        <v/>
      </c>
      <c r="AC113" s="153" t="str">
        <f t="shared" si="112"/>
        <v/>
      </c>
      <c r="AD113" s="153" t="str">
        <f t="shared" si="113"/>
        <v/>
      </c>
      <c r="AE113" s="153" t="str">
        <f t="shared" si="113"/>
        <v/>
      </c>
    </row>
    <row r="114" spans="1:35">
      <c r="A114" s="25"/>
      <c r="B114" s="127"/>
      <c r="C114" s="128">
        <v>4</v>
      </c>
      <c r="D114" s="129">
        <v>0.52083333333333337</v>
      </c>
      <c r="E114" s="212" t="s">
        <v>820</v>
      </c>
      <c r="F114" s="119" t="str">
        <f t="shared" si="116"/>
        <v>実年2部</v>
      </c>
      <c r="G114" s="130" t="str">
        <f t="shared" si="117"/>
        <v>なるせキッズ</v>
      </c>
      <c r="H114" s="192"/>
      <c r="I114" s="130" t="s">
        <v>1</v>
      </c>
      <c r="J114" s="130"/>
      <c r="K114" s="128" t="str">
        <f t="shared" si="118"/>
        <v>七国山SC</v>
      </c>
      <c r="L114" s="132"/>
      <c r="M114" s="21"/>
      <c r="N114" s="22" t="str">
        <f t="shared" si="114"/>
        <v>Sb2</v>
      </c>
      <c r="O114" s="22" t="str">
        <f t="shared" si="115"/>
        <v>Sb3</v>
      </c>
      <c r="Q114" s="99"/>
      <c r="R114" s="99"/>
      <c r="S114" s="165"/>
      <c r="T114" s="99"/>
      <c r="U114" s="99"/>
      <c r="V114" s="99"/>
      <c r="W114" s="99"/>
      <c r="Y114" s="153" t="str">
        <f t="shared" si="108"/>
        <v/>
      </c>
      <c r="Z114" s="153" t="str">
        <f t="shared" si="109"/>
        <v/>
      </c>
      <c r="AA114" s="161" t="str">
        <f t="shared" si="110"/>
        <v/>
      </c>
      <c r="AB114" s="153" t="str">
        <f t="shared" si="111"/>
        <v/>
      </c>
      <c r="AC114" s="153" t="str">
        <f t="shared" si="112"/>
        <v/>
      </c>
      <c r="AD114" s="153" t="str">
        <f t="shared" si="113"/>
        <v/>
      </c>
      <c r="AE114" s="153" t="str">
        <f t="shared" si="113"/>
        <v/>
      </c>
    </row>
    <row r="115" spans="1:35">
      <c r="A115" s="25"/>
      <c r="B115" s="127"/>
      <c r="C115" s="128">
        <v>5</v>
      </c>
      <c r="D115" s="129">
        <v>0.58333333333333337</v>
      </c>
      <c r="E115" s="212"/>
      <c r="F115" s="119" t="str">
        <f t="shared" si="116"/>
        <v/>
      </c>
      <c r="G115" s="130" t="str">
        <f t="shared" si="117"/>
        <v/>
      </c>
      <c r="H115" s="192"/>
      <c r="I115" s="130" t="s">
        <v>1</v>
      </c>
      <c r="J115" s="130"/>
      <c r="K115" s="128" t="str">
        <f t="shared" si="118"/>
        <v/>
      </c>
      <c r="L115" s="132"/>
      <c r="M115" s="21"/>
      <c r="N115" s="22" t="str">
        <f t="shared" si="114"/>
        <v/>
      </c>
      <c r="O115" s="22" t="str">
        <f t="shared" si="115"/>
        <v/>
      </c>
      <c r="Q115" s="99"/>
      <c r="R115" s="99"/>
      <c r="S115" s="165"/>
      <c r="T115" s="99"/>
      <c r="U115" s="99"/>
      <c r="V115" s="99"/>
      <c r="W115" s="99"/>
      <c r="Y115" s="153" t="str">
        <f t="shared" si="108"/>
        <v/>
      </c>
      <c r="Z115" s="153" t="str">
        <f t="shared" si="109"/>
        <v/>
      </c>
      <c r="AA115" s="161" t="str">
        <f t="shared" si="110"/>
        <v/>
      </c>
      <c r="AB115" s="153" t="str">
        <f t="shared" si="111"/>
        <v/>
      </c>
      <c r="AC115" s="153" t="str">
        <f t="shared" si="112"/>
        <v/>
      </c>
      <c r="AD115" s="153" t="str">
        <f t="shared" si="113"/>
        <v/>
      </c>
      <c r="AE115" s="153" t="str">
        <f t="shared" si="113"/>
        <v/>
      </c>
    </row>
    <row r="116" spans="1:35" ht="16.5">
      <c r="A116" s="25"/>
      <c r="B116" s="355" t="s">
        <v>802</v>
      </c>
      <c r="C116" s="356"/>
      <c r="D116" s="356"/>
      <c r="E116" s="356"/>
      <c r="F116" s="356"/>
      <c r="G116" s="124"/>
      <c r="H116" s="125"/>
      <c r="I116" s="125"/>
      <c r="J116" s="125"/>
      <c r="K116" s="124"/>
      <c r="L116" s="126"/>
      <c r="M116" s="21"/>
      <c r="N116" s="22" t="str">
        <f t="shared" ref="N116:N123" si="119">IF(E116="","",LEFT(E116,3))</f>
        <v/>
      </c>
      <c r="O116" s="22" t="str">
        <f t="shared" ref="O116:O123" si="120">IF(E116="","",LEFT(E116,2)&amp;MID(E116,4,1))</f>
        <v/>
      </c>
      <c r="Q116" s="166"/>
      <c r="R116" s="123"/>
      <c r="Y116" s="153" t="str">
        <f t="shared" ref="Y116:AE121" si="121">IF(Q116=0,"",VLOOKUP(Q116,UMP_MST,3,FALSE))</f>
        <v/>
      </c>
      <c r="Z116" s="153" t="str">
        <f t="shared" si="121"/>
        <v/>
      </c>
      <c r="AA116" s="161" t="str">
        <f t="shared" si="121"/>
        <v/>
      </c>
      <c r="AB116" s="153" t="str">
        <f t="shared" si="121"/>
        <v/>
      </c>
      <c r="AC116" s="153" t="str">
        <f t="shared" si="121"/>
        <v/>
      </c>
      <c r="AD116" s="153" t="str">
        <f t="shared" si="121"/>
        <v/>
      </c>
      <c r="AE116" s="153" t="str">
        <f t="shared" si="113"/>
        <v/>
      </c>
    </row>
    <row r="117" spans="1:35">
      <c r="A117" s="25"/>
      <c r="B117" s="127"/>
      <c r="C117" s="128">
        <v>1</v>
      </c>
      <c r="D117" s="129">
        <v>0.33333333333333331</v>
      </c>
      <c r="E117" s="211" t="s">
        <v>821</v>
      </c>
      <c r="F117" s="119" t="str">
        <f t="shared" ref="F117:F121" si="122">IF(E117="","",VLOOKUP(N117,TEAM_MST,3,FALSE))</f>
        <v>キング</v>
      </c>
      <c r="G117" s="130" t="str">
        <f t="shared" ref="G117:G121" si="123">IF(E117="","",VLOOKUP(N117,TEAM_MST,2,FALSE))</f>
        <v>山崎エイトロマンス</v>
      </c>
      <c r="H117" s="192"/>
      <c r="I117" s="130" t="s">
        <v>1</v>
      </c>
      <c r="J117" s="130"/>
      <c r="K117" s="128" t="str">
        <f t="shared" ref="K117:K121" si="124">IF(E117="","",VLOOKUP(O117,TEAM_MST,2,FALSE))</f>
        <v>丸山ソフト</v>
      </c>
      <c r="L117" s="132"/>
      <c r="M117" s="21"/>
      <c r="N117" s="22" t="str">
        <f t="shared" si="119"/>
        <v>Kb1</v>
      </c>
      <c r="O117" s="22" t="str">
        <f t="shared" si="120"/>
        <v>Kb3</v>
      </c>
      <c r="Q117" s="99"/>
      <c r="R117" s="99"/>
      <c r="S117" s="165"/>
      <c r="T117" s="99"/>
      <c r="U117" s="99"/>
      <c r="V117" s="99"/>
      <c r="W117" s="99"/>
      <c r="Y117" s="153" t="str">
        <f t="shared" si="121"/>
        <v/>
      </c>
      <c r="Z117" s="153" t="str">
        <f t="shared" si="121"/>
        <v/>
      </c>
      <c r="AA117" s="161" t="str">
        <f t="shared" si="121"/>
        <v/>
      </c>
      <c r="AB117" s="153" t="str">
        <f t="shared" si="121"/>
        <v/>
      </c>
      <c r="AC117" s="153" t="str">
        <f t="shared" si="121"/>
        <v/>
      </c>
      <c r="AD117" s="153" t="str">
        <f t="shared" si="121"/>
        <v/>
      </c>
      <c r="AE117" s="153" t="str">
        <f t="shared" si="113"/>
        <v/>
      </c>
    </row>
    <row r="118" spans="1:35">
      <c r="A118" s="25"/>
      <c r="B118" s="127"/>
      <c r="C118" s="128">
        <v>2</v>
      </c>
      <c r="D118" s="129">
        <v>0.39583333333333331</v>
      </c>
      <c r="E118" s="211" t="s">
        <v>822</v>
      </c>
      <c r="F118" s="119" t="str">
        <f t="shared" si="122"/>
        <v>キング</v>
      </c>
      <c r="G118" s="130" t="str">
        <f t="shared" si="123"/>
        <v>見晴らしの丘のナウシカ</v>
      </c>
      <c r="H118" s="131"/>
      <c r="I118" s="130" t="s">
        <v>1</v>
      </c>
      <c r="J118" s="191"/>
      <c r="K118" s="128" t="str">
        <f t="shared" si="124"/>
        <v>サンダース</v>
      </c>
      <c r="L118" s="132"/>
      <c r="M118" s="21"/>
      <c r="N118" s="22" t="str">
        <f t="shared" si="119"/>
        <v>Kb2</v>
      </c>
      <c r="O118" s="22" t="str">
        <f t="shared" si="120"/>
        <v>Kb4</v>
      </c>
      <c r="Q118" s="99"/>
      <c r="R118" s="99"/>
      <c r="S118" s="165"/>
      <c r="T118" s="99"/>
      <c r="U118" s="99"/>
      <c r="V118" s="99"/>
      <c r="W118" s="99"/>
      <c r="Y118" s="153" t="str">
        <f t="shared" si="121"/>
        <v/>
      </c>
      <c r="Z118" s="153" t="str">
        <f t="shared" si="121"/>
        <v/>
      </c>
      <c r="AA118" s="161" t="str">
        <f t="shared" si="121"/>
        <v/>
      </c>
      <c r="AB118" s="153" t="str">
        <f t="shared" si="121"/>
        <v/>
      </c>
      <c r="AC118" s="153" t="str">
        <f t="shared" si="121"/>
        <v/>
      </c>
      <c r="AD118" s="153" t="str">
        <f t="shared" si="121"/>
        <v/>
      </c>
      <c r="AE118" s="153" t="str">
        <f t="shared" si="113"/>
        <v/>
      </c>
    </row>
    <row r="119" spans="1:35">
      <c r="A119" s="25"/>
      <c r="B119" s="127"/>
      <c r="C119" s="128">
        <v>3</v>
      </c>
      <c r="D119" s="129">
        <v>0.45833333333333331</v>
      </c>
      <c r="E119" s="211" t="s">
        <v>823</v>
      </c>
      <c r="F119" s="119" t="str">
        <f t="shared" si="122"/>
        <v>キング</v>
      </c>
      <c r="G119" s="130" t="str">
        <f t="shared" si="123"/>
        <v>山崎パワーズ</v>
      </c>
      <c r="H119" s="131"/>
      <c r="I119" s="130" t="s">
        <v>1</v>
      </c>
      <c r="J119" s="191"/>
      <c r="K119" s="128" t="str">
        <f t="shared" si="124"/>
        <v>ホリデーズ</v>
      </c>
      <c r="L119" s="132"/>
      <c r="M119" s="21"/>
      <c r="N119" s="22" t="str">
        <f t="shared" si="119"/>
        <v>Ka1</v>
      </c>
      <c r="O119" s="22" t="str">
        <f t="shared" si="120"/>
        <v>Ka3</v>
      </c>
      <c r="Q119" s="99"/>
      <c r="R119" s="99"/>
      <c r="S119" s="165"/>
      <c r="T119" s="99"/>
      <c r="U119" s="99"/>
      <c r="V119" s="99"/>
      <c r="W119" s="99"/>
      <c r="Y119" s="153" t="str">
        <f t="shared" si="121"/>
        <v/>
      </c>
      <c r="Z119" s="153" t="str">
        <f t="shared" si="121"/>
        <v/>
      </c>
      <c r="AA119" s="161" t="str">
        <f t="shared" si="121"/>
        <v/>
      </c>
      <c r="AB119" s="153" t="str">
        <f t="shared" si="121"/>
        <v/>
      </c>
      <c r="AC119" s="153" t="str">
        <f t="shared" si="121"/>
        <v/>
      </c>
      <c r="AD119" s="153" t="str">
        <f t="shared" si="121"/>
        <v/>
      </c>
      <c r="AE119" s="153" t="str">
        <f t="shared" si="113"/>
        <v/>
      </c>
    </row>
    <row r="120" spans="1:35">
      <c r="A120" s="25"/>
      <c r="B120" s="127"/>
      <c r="C120" s="128">
        <v>4</v>
      </c>
      <c r="D120" s="129">
        <v>0.52083333333333337</v>
      </c>
      <c r="E120" s="211" t="s">
        <v>824</v>
      </c>
      <c r="F120" s="119" t="str">
        <f t="shared" si="122"/>
        <v>キング</v>
      </c>
      <c r="G120" s="130" t="str">
        <f t="shared" si="123"/>
        <v>山崎ドリンカーズM</v>
      </c>
      <c r="H120" s="192"/>
      <c r="I120" s="130" t="s">
        <v>1</v>
      </c>
      <c r="J120" s="130"/>
      <c r="K120" s="128" t="str">
        <f t="shared" si="124"/>
        <v>木曽ソフト</v>
      </c>
      <c r="L120" s="132"/>
      <c r="M120" s="21"/>
      <c r="N120" s="22" t="str">
        <f t="shared" si="119"/>
        <v>Ka2</v>
      </c>
      <c r="O120" s="22" t="str">
        <f t="shared" si="120"/>
        <v>Ka4</v>
      </c>
      <c r="Q120" s="99"/>
      <c r="R120" s="99"/>
      <c r="S120" s="165"/>
      <c r="T120" s="99"/>
      <c r="U120" s="99"/>
      <c r="V120" s="99"/>
      <c r="W120" s="99"/>
      <c r="Y120" s="153" t="str">
        <f t="shared" si="121"/>
        <v/>
      </c>
      <c r="Z120" s="153" t="str">
        <f t="shared" si="121"/>
        <v/>
      </c>
      <c r="AA120" s="161" t="str">
        <f t="shared" si="121"/>
        <v/>
      </c>
      <c r="AB120" s="153" t="str">
        <f t="shared" si="121"/>
        <v/>
      </c>
      <c r="AC120" s="153" t="str">
        <f t="shared" si="121"/>
        <v/>
      </c>
      <c r="AD120" s="153" t="str">
        <f t="shared" si="121"/>
        <v/>
      </c>
      <c r="AE120" s="153" t="str">
        <f t="shared" si="121"/>
        <v/>
      </c>
    </row>
    <row r="121" spans="1:35">
      <c r="A121" s="25"/>
      <c r="B121" s="135"/>
      <c r="C121" s="128">
        <v>5</v>
      </c>
      <c r="D121" s="129">
        <v>0.58333333333333337</v>
      </c>
      <c r="E121" s="211"/>
      <c r="F121" s="119" t="str">
        <f t="shared" si="122"/>
        <v/>
      </c>
      <c r="G121" s="130" t="str">
        <f t="shared" si="123"/>
        <v/>
      </c>
      <c r="H121" s="131"/>
      <c r="I121" s="130" t="s">
        <v>1</v>
      </c>
      <c r="J121" s="191"/>
      <c r="K121" s="128" t="str">
        <f t="shared" si="124"/>
        <v/>
      </c>
      <c r="L121" s="132"/>
      <c r="M121" s="21"/>
      <c r="N121" s="22" t="str">
        <f t="shared" si="119"/>
        <v/>
      </c>
      <c r="O121" s="22" t="str">
        <f t="shared" si="120"/>
        <v/>
      </c>
      <c r="Q121" s="99"/>
      <c r="R121" s="99"/>
      <c r="S121" s="165"/>
      <c r="T121" s="99"/>
      <c r="U121" s="99"/>
      <c r="V121" s="99"/>
      <c r="W121" s="99"/>
      <c r="Y121" s="153" t="str">
        <f t="shared" si="121"/>
        <v/>
      </c>
      <c r="Z121" s="153" t="str">
        <f t="shared" si="121"/>
        <v/>
      </c>
      <c r="AA121" s="161" t="str">
        <f t="shared" si="121"/>
        <v/>
      </c>
      <c r="AB121" s="153" t="str">
        <f t="shared" si="121"/>
        <v/>
      </c>
      <c r="AC121" s="153" t="str">
        <f t="shared" si="121"/>
        <v/>
      </c>
      <c r="AD121" s="153" t="str">
        <f t="shared" si="121"/>
        <v/>
      </c>
      <c r="AE121" s="153" t="str">
        <f t="shared" si="121"/>
        <v/>
      </c>
    </row>
    <row r="122" spans="1:35" s="26" customFormat="1" ht="8.25">
      <c r="A122" s="101"/>
      <c r="B122" s="102"/>
      <c r="C122" s="103"/>
      <c r="D122" s="104"/>
      <c r="E122" s="208"/>
      <c r="F122" s="102"/>
      <c r="G122" s="120"/>
      <c r="H122" s="102"/>
      <c r="I122" s="102"/>
      <c r="J122" s="102"/>
      <c r="K122" s="120"/>
      <c r="L122" s="105"/>
      <c r="N122" s="106" t="str">
        <f t="shared" si="119"/>
        <v/>
      </c>
      <c r="O122" s="106" t="str">
        <f t="shared" si="120"/>
        <v/>
      </c>
      <c r="Q122" s="168"/>
      <c r="R122" s="168"/>
      <c r="S122" s="168"/>
      <c r="T122" s="168"/>
      <c r="U122" s="168"/>
      <c r="V122" s="168"/>
      <c r="W122" s="168"/>
      <c r="X122" s="168"/>
      <c r="Y122" s="169" t="str">
        <f t="shared" ref="Y122:Y130" si="125">IF(Q122=0,"",VLOOKUP(Q122,UMP_MST,3,FALSE))</f>
        <v/>
      </c>
      <c r="Z122" s="169" t="str">
        <f t="shared" ref="Z122:Z130" si="126">IF(R122=0,"",VLOOKUP(R122,UMP_MST,3,FALSE))</f>
        <v/>
      </c>
      <c r="AA122" s="170" t="str">
        <f t="shared" ref="AA122:AA130" si="127">IF(S122=0,"",VLOOKUP(S122,UMP_MST,3,FALSE))</f>
        <v/>
      </c>
      <c r="AB122" s="169" t="str">
        <f t="shared" ref="AB122:AB130" si="128">IF(T122=0,"",VLOOKUP(T122,UMP_MST,3,FALSE))</f>
        <v/>
      </c>
      <c r="AC122" s="169" t="str">
        <f t="shared" ref="AC122:AC130" si="129">IF(U122=0,"",VLOOKUP(U122,UMP_MST,3,FALSE))</f>
        <v/>
      </c>
      <c r="AD122" s="169" t="str">
        <f t="shared" ref="AD122:AD130" si="130">IF(V122=0,"",VLOOKUP(V122,UMP_MST,3,FALSE))</f>
        <v/>
      </c>
      <c r="AE122" s="169" t="str">
        <f t="shared" ref="AE122:AE136" si="131">IF(W122=0,"",VLOOKUP(W122,UMP_MST,3,FALSE))</f>
        <v/>
      </c>
      <c r="AH122" s="168"/>
      <c r="AI122" s="168"/>
    </row>
    <row r="123" spans="1:35" ht="19.5">
      <c r="A123" s="6" t="s">
        <v>805</v>
      </c>
      <c r="B123" s="77"/>
      <c r="C123" s="78"/>
      <c r="D123" s="78"/>
      <c r="E123" s="209"/>
      <c r="F123" s="78"/>
      <c r="G123" s="121"/>
      <c r="H123" s="78"/>
      <c r="I123" s="78"/>
      <c r="J123" s="78"/>
      <c r="K123" s="121"/>
      <c r="L123" s="79"/>
      <c r="M123" s="21"/>
      <c r="N123" s="22" t="str">
        <f t="shared" si="119"/>
        <v/>
      </c>
      <c r="O123" s="22" t="str">
        <f t="shared" si="120"/>
        <v/>
      </c>
      <c r="Y123" s="153" t="str">
        <f t="shared" si="125"/>
        <v/>
      </c>
      <c r="Z123" s="153" t="str">
        <f t="shared" si="126"/>
        <v/>
      </c>
      <c r="AA123" s="161" t="str">
        <f t="shared" si="127"/>
        <v/>
      </c>
      <c r="AB123" s="153" t="str">
        <f t="shared" si="128"/>
        <v/>
      </c>
      <c r="AC123" s="153" t="str">
        <f t="shared" si="129"/>
        <v/>
      </c>
      <c r="AD123" s="153" t="str">
        <f t="shared" si="130"/>
        <v/>
      </c>
      <c r="AE123" s="153" t="str">
        <f t="shared" si="131"/>
        <v/>
      </c>
    </row>
    <row r="124" spans="1:35">
      <c r="A124" s="25"/>
      <c r="B124" s="357" t="s">
        <v>7</v>
      </c>
      <c r="C124" s="358"/>
      <c r="D124" s="80" t="s">
        <v>6</v>
      </c>
      <c r="E124" s="210" t="s">
        <v>5</v>
      </c>
      <c r="F124" s="107" t="s">
        <v>4</v>
      </c>
      <c r="G124" s="107" t="s">
        <v>3</v>
      </c>
      <c r="H124" s="108"/>
      <c r="I124" s="109" t="s">
        <v>1</v>
      </c>
      <c r="J124" s="107"/>
      <c r="K124" s="107" t="s">
        <v>2</v>
      </c>
      <c r="L124" s="107"/>
      <c r="M124" s="21"/>
      <c r="N124" s="22" t="str">
        <f t="shared" ref="N124:N130" si="132">IF(E124="","",LEFT(E124,3))</f>
        <v>Gno</v>
      </c>
      <c r="O124" s="22" t="str">
        <f t="shared" ref="O124:O130" si="133">IF(E124="","",LEFT(E124,2)&amp;MID(E124,4,1))</f>
        <v>Gn</v>
      </c>
      <c r="R124" s="123"/>
      <c r="Y124" s="153" t="str">
        <f t="shared" si="125"/>
        <v/>
      </c>
      <c r="Z124" s="153" t="str">
        <f t="shared" si="126"/>
        <v/>
      </c>
      <c r="AA124" s="161" t="str">
        <f t="shared" si="127"/>
        <v/>
      </c>
      <c r="AB124" s="153" t="str">
        <f t="shared" si="128"/>
        <v/>
      </c>
      <c r="AC124" s="153" t="str">
        <f t="shared" si="129"/>
        <v/>
      </c>
      <c r="AD124" s="153" t="str">
        <f t="shared" si="130"/>
        <v/>
      </c>
      <c r="AE124" s="153" t="str">
        <f t="shared" si="131"/>
        <v/>
      </c>
    </row>
    <row r="125" spans="1:35" ht="16.5">
      <c r="A125" s="25"/>
      <c r="B125" s="355" t="s">
        <v>168</v>
      </c>
      <c r="C125" s="356"/>
      <c r="D125" s="356"/>
      <c r="E125" s="356"/>
      <c r="F125" s="356"/>
      <c r="G125" s="124"/>
      <c r="H125" s="125"/>
      <c r="I125" s="125"/>
      <c r="J125" s="125"/>
      <c r="K125" s="124"/>
      <c r="L125" s="126"/>
      <c r="M125" s="21"/>
      <c r="N125" s="22" t="str">
        <f t="shared" si="132"/>
        <v/>
      </c>
      <c r="O125" s="22" t="str">
        <f t="shared" si="133"/>
        <v/>
      </c>
      <c r="Q125" s="166"/>
      <c r="R125" s="123"/>
      <c r="Y125" s="153" t="str">
        <f t="shared" si="125"/>
        <v/>
      </c>
      <c r="Z125" s="153" t="str">
        <f t="shared" si="126"/>
        <v/>
      </c>
      <c r="AA125" s="161" t="str">
        <f t="shared" si="127"/>
        <v/>
      </c>
      <c r="AB125" s="153" t="str">
        <f t="shared" si="128"/>
        <v/>
      </c>
      <c r="AC125" s="153" t="str">
        <f t="shared" si="129"/>
        <v/>
      </c>
      <c r="AD125" s="153" t="str">
        <f t="shared" si="130"/>
        <v/>
      </c>
      <c r="AE125" s="153" t="str">
        <f t="shared" si="131"/>
        <v/>
      </c>
    </row>
    <row r="126" spans="1:35">
      <c r="A126" s="25"/>
      <c r="B126" s="127"/>
      <c r="C126" s="128">
        <v>1</v>
      </c>
      <c r="D126" s="129">
        <v>0.33333333333333331</v>
      </c>
      <c r="E126" s="211" t="s">
        <v>825</v>
      </c>
      <c r="F126" s="119" t="str">
        <f t="shared" ref="F126:F130" si="134">IF(E126="","",VLOOKUP(N126,TEAM_MST,3,FALSE))</f>
        <v>実年1部</v>
      </c>
      <c r="G126" s="130" t="str">
        <f t="shared" ref="G126:G130" si="135">IF(E126="","",VLOOKUP(N126,TEAM_MST,2,FALSE))</f>
        <v xml:space="preserve"> </v>
      </c>
      <c r="H126" s="192"/>
      <c r="I126" s="130" t="s">
        <v>1</v>
      </c>
      <c r="J126" s="130"/>
      <c r="K126" s="128" t="str">
        <f t="shared" ref="K126:K130" si="136">IF(E126="","",VLOOKUP(O126,TEAM_MST,2,FALSE))</f>
        <v xml:space="preserve"> </v>
      </c>
      <c r="L126" s="132"/>
      <c r="M126" s="21"/>
      <c r="N126" s="22" t="str">
        <f t="shared" si="132"/>
        <v>J準1</v>
      </c>
      <c r="O126" s="22" t="str">
        <f t="shared" si="133"/>
        <v>J準</v>
      </c>
      <c r="Q126" s="99"/>
      <c r="R126" s="99"/>
      <c r="S126" s="165"/>
      <c r="T126" s="99"/>
      <c r="U126" s="99"/>
      <c r="V126" s="99"/>
      <c r="W126" s="99"/>
      <c r="Y126" s="153" t="str">
        <f t="shared" si="125"/>
        <v/>
      </c>
      <c r="Z126" s="153" t="str">
        <f t="shared" si="126"/>
        <v/>
      </c>
      <c r="AA126" s="161" t="str">
        <f t="shared" si="127"/>
        <v/>
      </c>
      <c r="AB126" s="153" t="str">
        <f t="shared" si="128"/>
        <v/>
      </c>
      <c r="AC126" s="153" t="str">
        <f t="shared" si="129"/>
        <v/>
      </c>
      <c r="AD126" s="153" t="str">
        <f t="shared" si="130"/>
        <v/>
      </c>
      <c r="AE126" s="153" t="str">
        <f t="shared" si="131"/>
        <v/>
      </c>
    </row>
    <row r="127" spans="1:35">
      <c r="A127" s="25"/>
      <c r="B127" s="127"/>
      <c r="C127" s="128">
        <v>2</v>
      </c>
      <c r="D127" s="129">
        <v>0.39583333333333331</v>
      </c>
      <c r="E127" s="211" t="s">
        <v>826</v>
      </c>
      <c r="F127" s="119" t="str">
        <f t="shared" si="134"/>
        <v>実年1部</v>
      </c>
      <c r="G127" s="130" t="str">
        <f t="shared" si="135"/>
        <v xml:space="preserve"> </v>
      </c>
      <c r="H127" s="131"/>
      <c r="I127" s="130" t="s">
        <v>1</v>
      </c>
      <c r="J127" s="191"/>
      <c r="K127" s="128" t="str">
        <f t="shared" si="136"/>
        <v xml:space="preserve"> </v>
      </c>
      <c r="L127" s="132"/>
      <c r="M127" s="21"/>
      <c r="N127" s="22" t="str">
        <f t="shared" si="132"/>
        <v>J準2</v>
      </c>
      <c r="O127" s="22" t="str">
        <f t="shared" si="133"/>
        <v>J準</v>
      </c>
      <c r="Q127" s="99"/>
      <c r="R127" s="99"/>
      <c r="S127" s="165"/>
      <c r="T127" s="99"/>
      <c r="U127" s="99"/>
      <c r="V127" s="99"/>
      <c r="W127" s="99"/>
      <c r="Y127" s="153" t="str">
        <f t="shared" si="125"/>
        <v/>
      </c>
      <c r="Z127" s="153" t="str">
        <f t="shared" si="126"/>
        <v/>
      </c>
      <c r="AA127" s="161" t="str">
        <f t="shared" si="127"/>
        <v/>
      </c>
      <c r="AB127" s="153" t="str">
        <f t="shared" si="128"/>
        <v/>
      </c>
      <c r="AC127" s="153" t="str">
        <f t="shared" si="129"/>
        <v/>
      </c>
      <c r="AD127" s="153" t="str">
        <f t="shared" si="130"/>
        <v/>
      </c>
      <c r="AE127" s="153" t="str">
        <f t="shared" si="131"/>
        <v/>
      </c>
    </row>
    <row r="128" spans="1:35">
      <c r="A128" s="25"/>
      <c r="B128" s="127"/>
      <c r="C128" s="128">
        <v>3</v>
      </c>
      <c r="D128" s="129">
        <v>0.45833333333333331</v>
      </c>
      <c r="E128" s="211" t="s">
        <v>827</v>
      </c>
      <c r="F128" s="119" t="str">
        <f t="shared" si="134"/>
        <v>クイーン</v>
      </c>
      <c r="G128" s="130" t="str">
        <f t="shared" si="135"/>
        <v>ファンキーロッキー</v>
      </c>
      <c r="H128" s="192"/>
      <c r="I128" s="130" t="s">
        <v>1</v>
      </c>
      <c r="J128" s="130"/>
      <c r="K128" s="128" t="str">
        <f t="shared" si="136"/>
        <v>旭町グリーンフレンズ</v>
      </c>
      <c r="L128" s="132"/>
      <c r="M128" s="21"/>
      <c r="N128" s="22" t="str">
        <f t="shared" si="132"/>
        <v>Qa1</v>
      </c>
      <c r="O128" s="22" t="str">
        <f t="shared" si="133"/>
        <v>Qa3</v>
      </c>
      <c r="Q128" s="99"/>
      <c r="R128" s="99"/>
      <c r="S128" s="165"/>
      <c r="T128" s="99"/>
      <c r="U128" s="99"/>
      <c r="V128" s="99"/>
      <c r="W128" s="99"/>
      <c r="Y128" s="153" t="str">
        <f t="shared" si="125"/>
        <v/>
      </c>
      <c r="Z128" s="153" t="str">
        <f t="shared" si="126"/>
        <v/>
      </c>
      <c r="AA128" s="161" t="str">
        <f t="shared" si="127"/>
        <v/>
      </c>
      <c r="AB128" s="153" t="str">
        <f t="shared" si="128"/>
        <v/>
      </c>
      <c r="AC128" s="153" t="str">
        <f t="shared" si="129"/>
        <v/>
      </c>
      <c r="AD128" s="153" t="str">
        <f t="shared" si="130"/>
        <v/>
      </c>
      <c r="AE128" s="153" t="str">
        <f t="shared" si="131"/>
        <v/>
      </c>
    </row>
    <row r="129" spans="1:35">
      <c r="A129" s="25"/>
      <c r="B129" s="127"/>
      <c r="C129" s="128">
        <v>4</v>
      </c>
      <c r="D129" s="129">
        <v>0.52083333333333337</v>
      </c>
      <c r="E129" s="212" t="s">
        <v>828</v>
      </c>
      <c r="F129" s="119" t="str">
        <f t="shared" si="134"/>
        <v>クイーン</v>
      </c>
      <c r="G129" s="130" t="str">
        <f t="shared" si="135"/>
        <v>櫻組</v>
      </c>
      <c r="H129" s="192"/>
      <c r="I129" s="130" t="s">
        <v>1</v>
      </c>
      <c r="J129" s="130"/>
      <c r="K129" s="128" t="str">
        <f t="shared" si="136"/>
        <v>レッドフォックス</v>
      </c>
      <c r="L129" s="132"/>
      <c r="M129" s="21"/>
      <c r="N129" s="22" t="str">
        <f t="shared" si="132"/>
        <v>Qa2</v>
      </c>
      <c r="O129" s="22" t="str">
        <f t="shared" si="133"/>
        <v>Qa4</v>
      </c>
      <c r="Q129" s="99"/>
      <c r="R129" s="99"/>
      <c r="S129" s="165"/>
      <c r="T129" s="99"/>
      <c r="U129" s="99"/>
      <c r="V129" s="99"/>
      <c r="W129" s="99"/>
      <c r="Y129" s="153" t="str">
        <f t="shared" si="125"/>
        <v/>
      </c>
      <c r="Z129" s="153" t="str">
        <f t="shared" si="126"/>
        <v/>
      </c>
      <c r="AA129" s="161" t="str">
        <f t="shared" si="127"/>
        <v/>
      </c>
      <c r="AB129" s="153" t="str">
        <f t="shared" si="128"/>
        <v/>
      </c>
      <c r="AC129" s="153" t="str">
        <f t="shared" si="129"/>
        <v/>
      </c>
      <c r="AD129" s="153" t="str">
        <f t="shared" si="130"/>
        <v/>
      </c>
      <c r="AE129" s="153" t="str">
        <f t="shared" si="131"/>
        <v/>
      </c>
    </row>
    <row r="130" spans="1:35">
      <c r="A130" s="25"/>
      <c r="B130" s="127"/>
      <c r="C130" s="128">
        <v>5</v>
      </c>
      <c r="D130" s="129">
        <v>0.58333333333333337</v>
      </c>
      <c r="E130" s="212" t="s">
        <v>829</v>
      </c>
      <c r="F130" s="119" t="str">
        <f t="shared" si="134"/>
        <v>女子1部</v>
      </c>
      <c r="G130" s="130" t="str">
        <f t="shared" si="135"/>
        <v>ひまっきーず</v>
      </c>
      <c r="H130" s="192"/>
      <c r="I130" s="130" t="s">
        <v>1</v>
      </c>
      <c r="J130" s="130"/>
      <c r="K130" s="128" t="str">
        <f t="shared" si="136"/>
        <v>ワンダフルマザーズ</v>
      </c>
      <c r="L130" s="132"/>
      <c r="M130" s="21"/>
      <c r="N130" s="22" t="str">
        <f t="shared" si="132"/>
        <v>La1</v>
      </c>
      <c r="O130" s="22" t="str">
        <f t="shared" si="133"/>
        <v>La3</v>
      </c>
      <c r="Q130" s="99"/>
      <c r="R130" s="99"/>
      <c r="S130" s="165"/>
      <c r="T130" s="99"/>
      <c r="U130" s="99"/>
      <c r="V130" s="99"/>
      <c r="W130" s="99"/>
      <c r="Y130" s="153" t="str">
        <f t="shared" si="125"/>
        <v/>
      </c>
      <c r="Z130" s="153" t="str">
        <f t="shared" si="126"/>
        <v/>
      </c>
      <c r="AA130" s="161" t="str">
        <f t="shared" si="127"/>
        <v/>
      </c>
      <c r="AB130" s="153" t="str">
        <f t="shared" si="128"/>
        <v/>
      </c>
      <c r="AC130" s="153" t="str">
        <f t="shared" si="129"/>
        <v/>
      </c>
      <c r="AD130" s="153" t="str">
        <f t="shared" si="130"/>
        <v/>
      </c>
      <c r="AE130" s="153" t="str">
        <f t="shared" si="131"/>
        <v/>
      </c>
    </row>
    <row r="131" spans="1:35" ht="16.5">
      <c r="A131" s="25"/>
      <c r="B131" s="355" t="s">
        <v>802</v>
      </c>
      <c r="C131" s="356"/>
      <c r="D131" s="356"/>
      <c r="E131" s="356"/>
      <c r="F131" s="356"/>
      <c r="G131" s="124"/>
      <c r="H131" s="125"/>
      <c r="I131" s="125"/>
      <c r="J131" s="125"/>
      <c r="K131" s="124"/>
      <c r="L131" s="126"/>
      <c r="M131" s="21"/>
      <c r="N131" s="22" t="str">
        <f t="shared" ref="N131:N138" si="137">IF(E131="","",LEFT(E131,3))</f>
        <v/>
      </c>
      <c r="O131" s="22" t="str">
        <f t="shared" ref="O131:O138" si="138">IF(E131="","",LEFT(E131,2)&amp;MID(E131,4,1))</f>
        <v/>
      </c>
      <c r="Q131" s="166"/>
      <c r="R131" s="123"/>
      <c r="Y131" s="153" t="str">
        <f t="shared" ref="Y131:AD136" si="139">IF(Q131=0,"",VLOOKUP(Q131,UMP_MST,3,FALSE))</f>
        <v/>
      </c>
      <c r="Z131" s="153" t="str">
        <f t="shared" si="139"/>
        <v/>
      </c>
      <c r="AA131" s="161" t="str">
        <f t="shared" si="139"/>
        <v/>
      </c>
      <c r="AB131" s="153" t="str">
        <f t="shared" si="139"/>
        <v/>
      </c>
      <c r="AC131" s="153" t="str">
        <f t="shared" si="139"/>
        <v/>
      </c>
      <c r="AD131" s="153" t="str">
        <f t="shared" si="139"/>
        <v/>
      </c>
      <c r="AE131" s="153" t="str">
        <f t="shared" si="131"/>
        <v/>
      </c>
    </row>
    <row r="132" spans="1:35">
      <c r="A132" s="25"/>
      <c r="B132" s="127"/>
      <c r="C132" s="128">
        <v>1</v>
      </c>
      <c r="D132" s="129">
        <v>0.33333333333333331</v>
      </c>
      <c r="E132" s="211" t="s">
        <v>830</v>
      </c>
      <c r="F132" s="119" t="str">
        <f t="shared" ref="F132:F136" si="140">IF(E132="","",VLOOKUP(N132,TEAM_MST,3,FALSE))</f>
        <v>男子1部</v>
      </c>
      <c r="G132" s="130" t="str">
        <f t="shared" ref="G132:G136" si="141">IF(E132="","",VLOOKUP(N132,TEAM_MST,2,FALSE))</f>
        <v xml:space="preserve"> </v>
      </c>
      <c r="H132" s="192"/>
      <c r="I132" s="130" t="s">
        <v>1</v>
      </c>
      <c r="J132" s="130"/>
      <c r="K132" s="128" t="str">
        <f t="shared" ref="K132:K136" si="142">IF(E132="","",VLOOKUP(O132,TEAM_MST,2,FALSE))</f>
        <v xml:space="preserve"> </v>
      </c>
      <c r="L132" s="132"/>
      <c r="M132" s="21"/>
      <c r="N132" s="22" t="str">
        <f t="shared" si="137"/>
        <v>A準</v>
      </c>
      <c r="O132" s="22" t="str">
        <f t="shared" si="138"/>
        <v>A準</v>
      </c>
      <c r="Q132" s="99"/>
      <c r="R132" s="99"/>
      <c r="S132" s="165"/>
      <c r="T132" s="99"/>
      <c r="U132" s="99"/>
      <c r="V132" s="99"/>
      <c r="W132" s="99"/>
      <c r="Y132" s="153" t="str">
        <f t="shared" si="139"/>
        <v/>
      </c>
      <c r="Z132" s="153" t="str">
        <f t="shared" si="139"/>
        <v/>
      </c>
      <c r="AA132" s="161" t="str">
        <f t="shared" si="139"/>
        <v/>
      </c>
      <c r="AB132" s="153" t="str">
        <f t="shared" si="139"/>
        <v/>
      </c>
      <c r="AC132" s="153" t="str">
        <f t="shared" si="139"/>
        <v/>
      </c>
      <c r="AD132" s="153" t="str">
        <f t="shared" si="139"/>
        <v/>
      </c>
      <c r="AE132" s="153" t="str">
        <f t="shared" si="131"/>
        <v/>
      </c>
    </row>
    <row r="133" spans="1:35">
      <c r="A133" s="25"/>
      <c r="B133" s="127"/>
      <c r="C133" s="128">
        <v>2</v>
      </c>
      <c r="D133" s="129">
        <v>0.39583333333333331</v>
      </c>
      <c r="E133" s="211" t="s">
        <v>831</v>
      </c>
      <c r="F133" s="119" t="str">
        <f t="shared" si="140"/>
        <v>男子2部</v>
      </c>
      <c r="G133" s="130" t="str">
        <f t="shared" si="141"/>
        <v xml:space="preserve"> </v>
      </c>
      <c r="H133" s="131"/>
      <c r="I133" s="130" t="s">
        <v>1</v>
      </c>
      <c r="J133" s="191"/>
      <c r="K133" s="128" t="str">
        <f t="shared" si="142"/>
        <v xml:space="preserve"> </v>
      </c>
      <c r="L133" s="132"/>
      <c r="M133" s="21"/>
      <c r="N133" s="22" t="str">
        <f t="shared" si="137"/>
        <v>B準</v>
      </c>
      <c r="O133" s="22" t="str">
        <f t="shared" si="138"/>
        <v>B準</v>
      </c>
      <c r="Q133" s="99"/>
      <c r="R133" s="99"/>
      <c r="S133" s="165"/>
      <c r="T133" s="99"/>
      <c r="U133" s="99"/>
      <c r="V133" s="99"/>
      <c r="W133" s="99"/>
      <c r="Y133" s="153" t="str">
        <f t="shared" si="139"/>
        <v/>
      </c>
      <c r="Z133" s="153" t="str">
        <f t="shared" si="139"/>
        <v/>
      </c>
      <c r="AA133" s="161" t="str">
        <f t="shared" si="139"/>
        <v/>
      </c>
      <c r="AB133" s="153" t="str">
        <f t="shared" si="139"/>
        <v/>
      </c>
      <c r="AC133" s="153" t="str">
        <f t="shared" si="139"/>
        <v/>
      </c>
      <c r="AD133" s="153" t="str">
        <f t="shared" si="139"/>
        <v/>
      </c>
      <c r="AE133" s="153" t="str">
        <f t="shared" si="131"/>
        <v/>
      </c>
    </row>
    <row r="134" spans="1:35">
      <c r="A134" s="25"/>
      <c r="B134" s="127"/>
      <c r="C134" s="128">
        <v>3</v>
      </c>
      <c r="D134" s="129">
        <v>0.45833333333333331</v>
      </c>
      <c r="E134" s="211" t="s">
        <v>832</v>
      </c>
      <c r="F134" s="119" t="str">
        <f t="shared" si="140"/>
        <v>男子2部</v>
      </c>
      <c r="G134" s="130" t="str">
        <f t="shared" si="141"/>
        <v xml:space="preserve"> </v>
      </c>
      <c r="H134" s="131"/>
      <c r="I134" s="130" t="s">
        <v>1</v>
      </c>
      <c r="J134" s="191"/>
      <c r="K134" s="128" t="str">
        <f t="shared" si="142"/>
        <v xml:space="preserve"> </v>
      </c>
      <c r="L134" s="132"/>
      <c r="M134" s="21"/>
      <c r="N134" s="22" t="str">
        <f t="shared" si="137"/>
        <v>B②</v>
      </c>
      <c r="O134" s="22" t="str">
        <f t="shared" si="138"/>
        <v>B②</v>
      </c>
      <c r="Q134" s="99"/>
      <c r="R134" s="99"/>
      <c r="S134" s="165"/>
      <c r="T134" s="99"/>
      <c r="U134" s="99"/>
      <c r="V134" s="99"/>
      <c r="W134" s="99"/>
      <c r="Y134" s="153" t="str">
        <f t="shared" si="139"/>
        <v/>
      </c>
      <c r="Z134" s="153" t="str">
        <f t="shared" si="139"/>
        <v/>
      </c>
      <c r="AA134" s="161" t="str">
        <f t="shared" si="139"/>
        <v/>
      </c>
      <c r="AB134" s="153" t="str">
        <f t="shared" si="139"/>
        <v/>
      </c>
      <c r="AC134" s="153" t="str">
        <f t="shared" si="139"/>
        <v/>
      </c>
      <c r="AD134" s="153" t="str">
        <f t="shared" si="139"/>
        <v/>
      </c>
      <c r="AE134" s="153" t="str">
        <f t="shared" si="131"/>
        <v/>
      </c>
    </row>
    <row r="135" spans="1:35">
      <c r="A135" s="25"/>
      <c r="B135" s="127"/>
      <c r="C135" s="128">
        <v>4</v>
      </c>
      <c r="D135" s="129">
        <v>0.52083333333333337</v>
      </c>
      <c r="E135" s="211" t="s">
        <v>833</v>
      </c>
      <c r="F135" s="119" t="str">
        <f t="shared" si="140"/>
        <v>男子2部</v>
      </c>
      <c r="G135" s="130" t="str">
        <f t="shared" si="141"/>
        <v xml:space="preserve"> </v>
      </c>
      <c r="H135" s="192"/>
      <c r="I135" s="130" t="s">
        <v>1</v>
      </c>
      <c r="J135" s="130"/>
      <c r="K135" s="128" t="str">
        <f t="shared" si="142"/>
        <v xml:space="preserve"> </v>
      </c>
      <c r="L135" s="132"/>
      <c r="M135" s="21"/>
      <c r="N135" s="22" t="str">
        <f t="shared" si="137"/>
        <v>B③</v>
      </c>
      <c r="O135" s="22" t="str">
        <f t="shared" si="138"/>
        <v>B③</v>
      </c>
      <c r="Q135" s="99"/>
      <c r="R135" s="99"/>
      <c r="S135" s="165"/>
      <c r="T135" s="99"/>
      <c r="U135" s="99"/>
      <c r="V135" s="99"/>
      <c r="W135" s="99"/>
      <c r="Y135" s="153" t="str">
        <f t="shared" si="139"/>
        <v/>
      </c>
      <c r="Z135" s="153" t="str">
        <f t="shared" si="139"/>
        <v/>
      </c>
      <c r="AA135" s="161" t="str">
        <f t="shared" si="139"/>
        <v/>
      </c>
      <c r="AB135" s="153" t="str">
        <f t="shared" si="139"/>
        <v/>
      </c>
      <c r="AC135" s="153" t="str">
        <f t="shared" si="139"/>
        <v/>
      </c>
      <c r="AD135" s="153" t="str">
        <f t="shared" si="139"/>
        <v/>
      </c>
      <c r="AE135" s="153" t="str">
        <f t="shared" si="131"/>
        <v/>
      </c>
    </row>
    <row r="136" spans="1:35">
      <c r="A136" s="25"/>
      <c r="B136" s="135"/>
      <c r="C136" s="128">
        <v>5</v>
      </c>
      <c r="D136" s="129">
        <v>0.58333333333333337</v>
      </c>
      <c r="E136" s="211"/>
      <c r="F136" s="119" t="str">
        <f t="shared" si="140"/>
        <v/>
      </c>
      <c r="G136" s="130" t="str">
        <f t="shared" si="141"/>
        <v/>
      </c>
      <c r="H136" s="131"/>
      <c r="I136" s="130" t="s">
        <v>1</v>
      </c>
      <c r="J136" s="191"/>
      <c r="K136" s="128" t="str">
        <f t="shared" si="142"/>
        <v/>
      </c>
      <c r="L136" s="132"/>
      <c r="M136" s="21"/>
      <c r="N136" s="22" t="str">
        <f t="shared" si="137"/>
        <v/>
      </c>
      <c r="O136" s="22" t="str">
        <f t="shared" si="138"/>
        <v/>
      </c>
      <c r="Q136" s="99"/>
      <c r="R136" s="99"/>
      <c r="S136" s="165"/>
      <c r="T136" s="99"/>
      <c r="U136" s="99"/>
      <c r="V136" s="99"/>
      <c r="W136" s="99"/>
      <c r="Y136" s="153" t="str">
        <f t="shared" si="139"/>
        <v/>
      </c>
      <c r="Z136" s="153" t="str">
        <f t="shared" si="139"/>
        <v/>
      </c>
      <c r="AA136" s="161" t="str">
        <f t="shared" si="139"/>
        <v/>
      </c>
      <c r="AB136" s="153" t="str">
        <f t="shared" si="139"/>
        <v/>
      </c>
      <c r="AC136" s="153" t="str">
        <f t="shared" si="139"/>
        <v/>
      </c>
      <c r="AD136" s="153" t="str">
        <f t="shared" si="139"/>
        <v/>
      </c>
      <c r="AE136" s="153" t="str">
        <f t="shared" si="131"/>
        <v/>
      </c>
    </row>
    <row r="137" spans="1:35" s="26" customFormat="1" ht="8.25">
      <c r="A137" s="101"/>
      <c r="B137" s="102"/>
      <c r="C137" s="103"/>
      <c r="D137" s="104"/>
      <c r="E137" s="208"/>
      <c r="F137" s="102"/>
      <c r="G137" s="120"/>
      <c r="H137" s="102"/>
      <c r="I137" s="102"/>
      <c r="J137" s="102"/>
      <c r="K137" s="120"/>
      <c r="L137" s="105"/>
      <c r="N137" s="106" t="str">
        <f t="shared" si="137"/>
        <v/>
      </c>
      <c r="O137" s="106" t="str">
        <f t="shared" si="138"/>
        <v/>
      </c>
      <c r="Q137" s="168"/>
      <c r="R137" s="168"/>
      <c r="S137" s="168"/>
      <c r="T137" s="168"/>
      <c r="U137" s="168"/>
      <c r="V137" s="168"/>
      <c r="W137" s="168"/>
      <c r="X137" s="168"/>
      <c r="Y137" s="169" t="str">
        <f t="shared" ref="Y137:Y145" si="143">IF(Q137=0,"",VLOOKUP(Q137,UMP_MST,3,FALSE))</f>
        <v/>
      </c>
      <c r="Z137" s="169" t="str">
        <f t="shared" ref="Z137:Z145" si="144">IF(R137=0,"",VLOOKUP(R137,UMP_MST,3,FALSE))</f>
        <v/>
      </c>
      <c r="AA137" s="170" t="str">
        <f t="shared" ref="AA137:AA145" si="145">IF(S137=0,"",VLOOKUP(S137,UMP_MST,3,FALSE))</f>
        <v/>
      </c>
      <c r="AB137" s="169" t="str">
        <f t="shared" ref="AB137:AB145" si="146">IF(T137=0,"",VLOOKUP(T137,UMP_MST,3,FALSE))</f>
        <v/>
      </c>
      <c r="AC137" s="169" t="str">
        <f t="shared" ref="AC137:AC145" si="147">IF(U137=0,"",VLOOKUP(U137,UMP_MST,3,FALSE))</f>
        <v/>
      </c>
      <c r="AD137" s="169" t="str">
        <f t="shared" ref="AD137:AD145" si="148">IF(V137=0,"",VLOOKUP(V137,UMP_MST,3,FALSE))</f>
        <v/>
      </c>
      <c r="AE137" s="169" t="str">
        <f t="shared" ref="AE137:AE145" si="149">IF(W137=0,"",VLOOKUP(W137,UMP_MST,3,FALSE))</f>
        <v/>
      </c>
      <c r="AH137" s="168"/>
      <c r="AI137" s="168"/>
    </row>
    <row r="138" spans="1:35" ht="19.5">
      <c r="A138" s="6" t="s">
        <v>806</v>
      </c>
      <c r="B138" s="77"/>
      <c r="C138" s="78"/>
      <c r="D138" s="78"/>
      <c r="E138" s="209"/>
      <c r="F138" s="78"/>
      <c r="G138" s="121"/>
      <c r="H138" s="78"/>
      <c r="I138" s="78"/>
      <c r="J138" s="78"/>
      <c r="K138" s="121"/>
      <c r="L138" s="79"/>
      <c r="M138" s="21"/>
      <c r="N138" s="22" t="str">
        <f t="shared" si="137"/>
        <v/>
      </c>
      <c r="O138" s="22" t="str">
        <f t="shared" si="138"/>
        <v/>
      </c>
      <c r="Y138" s="153" t="str">
        <f t="shared" si="143"/>
        <v/>
      </c>
      <c r="Z138" s="153" t="str">
        <f t="shared" si="144"/>
        <v/>
      </c>
      <c r="AA138" s="161" t="str">
        <f t="shared" si="145"/>
        <v/>
      </c>
      <c r="AB138" s="153" t="str">
        <f t="shared" si="146"/>
        <v/>
      </c>
      <c r="AC138" s="153" t="str">
        <f t="shared" si="147"/>
        <v/>
      </c>
      <c r="AD138" s="153" t="str">
        <f t="shared" si="148"/>
        <v/>
      </c>
      <c r="AE138" s="153" t="str">
        <f t="shared" si="149"/>
        <v/>
      </c>
    </row>
    <row r="139" spans="1:35">
      <c r="A139" s="25"/>
      <c r="B139" s="357" t="s">
        <v>7</v>
      </c>
      <c r="C139" s="358"/>
      <c r="D139" s="80" t="s">
        <v>6</v>
      </c>
      <c r="E139" s="210" t="s">
        <v>5</v>
      </c>
      <c r="F139" s="107" t="s">
        <v>4</v>
      </c>
      <c r="G139" s="107" t="s">
        <v>3</v>
      </c>
      <c r="H139" s="108"/>
      <c r="I139" s="109" t="s">
        <v>1</v>
      </c>
      <c r="J139" s="107"/>
      <c r="K139" s="107" t="s">
        <v>2</v>
      </c>
      <c r="L139" s="107"/>
      <c r="M139" s="21"/>
      <c r="N139" s="22" t="str">
        <f t="shared" ref="N139:N145" si="150">IF(E139="","",LEFT(E139,3))</f>
        <v>Gno</v>
      </c>
      <c r="O139" s="22" t="str">
        <f t="shared" ref="O139:O145" si="151">IF(E139="","",LEFT(E139,2)&amp;MID(E139,4,1))</f>
        <v>Gn</v>
      </c>
      <c r="R139" s="123"/>
      <c r="Y139" s="153" t="str">
        <f t="shared" si="143"/>
        <v/>
      </c>
      <c r="Z139" s="153" t="str">
        <f t="shared" si="144"/>
        <v/>
      </c>
      <c r="AA139" s="161" t="str">
        <f t="shared" si="145"/>
        <v/>
      </c>
      <c r="AB139" s="153" t="str">
        <f t="shared" si="146"/>
        <v/>
      </c>
      <c r="AC139" s="153" t="str">
        <f t="shared" si="147"/>
        <v/>
      </c>
      <c r="AD139" s="153" t="str">
        <f t="shared" si="148"/>
        <v/>
      </c>
      <c r="AE139" s="153" t="str">
        <f t="shared" si="149"/>
        <v/>
      </c>
    </row>
    <row r="140" spans="1:35" ht="16.5">
      <c r="A140" s="25"/>
      <c r="B140" s="355" t="s">
        <v>168</v>
      </c>
      <c r="C140" s="356"/>
      <c r="D140" s="356"/>
      <c r="E140" s="356"/>
      <c r="F140" s="356"/>
      <c r="G140" s="124"/>
      <c r="H140" s="125"/>
      <c r="I140" s="125"/>
      <c r="J140" s="125"/>
      <c r="K140" s="124"/>
      <c r="L140" s="126"/>
      <c r="M140" s="21"/>
      <c r="N140" s="22" t="str">
        <f t="shared" si="150"/>
        <v/>
      </c>
      <c r="O140" s="22" t="str">
        <f t="shared" si="151"/>
        <v/>
      </c>
      <c r="Q140" s="166"/>
      <c r="R140" s="123"/>
      <c r="Y140" s="153" t="str">
        <f t="shared" si="143"/>
        <v/>
      </c>
      <c r="Z140" s="153" t="str">
        <f t="shared" si="144"/>
        <v/>
      </c>
      <c r="AA140" s="161" t="str">
        <f t="shared" si="145"/>
        <v/>
      </c>
      <c r="AB140" s="153" t="str">
        <f t="shared" si="146"/>
        <v/>
      </c>
      <c r="AC140" s="153" t="str">
        <f t="shared" si="147"/>
        <v/>
      </c>
      <c r="AD140" s="153" t="str">
        <f t="shared" si="148"/>
        <v/>
      </c>
      <c r="AE140" s="153" t="str">
        <f t="shared" si="149"/>
        <v/>
      </c>
    </row>
    <row r="141" spans="1:35">
      <c r="A141" s="25"/>
      <c r="B141" s="127"/>
      <c r="C141" s="128">
        <v>1</v>
      </c>
      <c r="D141" s="129">
        <v>0.33333333333333331</v>
      </c>
      <c r="E141" s="211" t="s">
        <v>834</v>
      </c>
      <c r="F141" s="119" t="str">
        <f t="shared" ref="F141:F145" si="152">IF(E141="","",VLOOKUP(N141,TEAM_MST,3,FALSE))</f>
        <v>実年1部</v>
      </c>
      <c r="G141" s="130" t="str">
        <f t="shared" ref="G141:G145" si="153">IF(E141="","",VLOOKUP(N141,TEAM_MST,2,FALSE))</f>
        <v xml:space="preserve"> </v>
      </c>
      <c r="H141" s="192"/>
      <c r="I141" s="130" t="s">
        <v>1</v>
      </c>
      <c r="J141" s="130"/>
      <c r="K141" s="128" t="str">
        <f t="shared" ref="K141:K145" si="154">IF(E141="","",VLOOKUP(O141,TEAM_MST,2,FALSE))</f>
        <v xml:space="preserve"> </v>
      </c>
      <c r="L141" s="132"/>
      <c r="M141" s="21"/>
      <c r="N141" s="22" t="str">
        <f t="shared" si="150"/>
        <v>J残</v>
      </c>
      <c r="O141" s="22" t="str">
        <f t="shared" si="151"/>
        <v>J残</v>
      </c>
      <c r="Q141" s="99"/>
      <c r="R141" s="99"/>
      <c r="S141" s="165"/>
      <c r="T141" s="99"/>
      <c r="U141" s="99"/>
      <c r="V141" s="99"/>
      <c r="W141" s="99"/>
      <c r="Y141" s="153" t="str">
        <f t="shared" si="143"/>
        <v/>
      </c>
      <c r="Z141" s="153" t="str">
        <f t="shared" si="144"/>
        <v/>
      </c>
      <c r="AA141" s="161" t="str">
        <f t="shared" si="145"/>
        <v/>
      </c>
      <c r="AB141" s="153" t="str">
        <f t="shared" si="146"/>
        <v/>
      </c>
      <c r="AC141" s="153" t="str">
        <f t="shared" si="147"/>
        <v/>
      </c>
      <c r="AD141" s="153" t="str">
        <f t="shared" si="148"/>
        <v/>
      </c>
      <c r="AE141" s="153" t="str">
        <f t="shared" si="149"/>
        <v/>
      </c>
    </row>
    <row r="142" spans="1:35">
      <c r="A142" s="25"/>
      <c r="B142" s="127"/>
      <c r="C142" s="128">
        <v>2</v>
      </c>
      <c r="D142" s="129">
        <v>0.39583333333333331</v>
      </c>
      <c r="E142" s="211" t="s">
        <v>835</v>
      </c>
      <c r="F142" s="119" t="str">
        <f t="shared" si="152"/>
        <v>実年2部</v>
      </c>
      <c r="G142" s="130" t="str">
        <f t="shared" si="153"/>
        <v xml:space="preserve"> </v>
      </c>
      <c r="H142" s="131"/>
      <c r="I142" s="130" t="s">
        <v>1</v>
      </c>
      <c r="J142" s="191"/>
      <c r="K142" s="128" t="str">
        <f t="shared" si="154"/>
        <v xml:space="preserve"> </v>
      </c>
      <c r="L142" s="132"/>
      <c r="M142" s="21"/>
      <c r="N142" s="22" t="str">
        <f t="shared" si="150"/>
        <v>S準</v>
      </c>
      <c r="O142" s="22" t="str">
        <f t="shared" si="151"/>
        <v>S準</v>
      </c>
      <c r="Q142" s="99"/>
      <c r="R142" s="99"/>
      <c r="S142" s="165"/>
      <c r="T142" s="99"/>
      <c r="U142" s="99"/>
      <c r="V142" s="99"/>
      <c r="W142" s="99"/>
      <c r="Y142" s="153" t="str">
        <f t="shared" si="143"/>
        <v/>
      </c>
      <c r="Z142" s="153" t="str">
        <f t="shared" si="144"/>
        <v/>
      </c>
      <c r="AA142" s="161" t="str">
        <f t="shared" si="145"/>
        <v/>
      </c>
      <c r="AB142" s="153" t="str">
        <f t="shared" si="146"/>
        <v/>
      </c>
      <c r="AC142" s="153" t="str">
        <f t="shared" si="147"/>
        <v/>
      </c>
      <c r="AD142" s="153" t="str">
        <f t="shared" si="148"/>
        <v/>
      </c>
      <c r="AE142" s="153" t="str">
        <f t="shared" si="149"/>
        <v/>
      </c>
    </row>
    <row r="143" spans="1:35">
      <c r="A143" s="25"/>
      <c r="B143" s="127"/>
      <c r="C143" s="128">
        <v>3</v>
      </c>
      <c r="D143" s="129">
        <v>0.45833333333333331</v>
      </c>
      <c r="E143" s="211" t="s">
        <v>836</v>
      </c>
      <c r="F143" s="119" t="str">
        <f t="shared" si="152"/>
        <v>実年2部</v>
      </c>
      <c r="G143" s="130" t="str">
        <f t="shared" si="153"/>
        <v xml:space="preserve"> </v>
      </c>
      <c r="H143" s="192"/>
      <c r="I143" s="130" t="s">
        <v>1</v>
      </c>
      <c r="J143" s="130"/>
      <c r="K143" s="128" t="str">
        <f t="shared" si="154"/>
        <v xml:space="preserve"> </v>
      </c>
      <c r="L143" s="132"/>
      <c r="M143" s="21"/>
      <c r="N143" s="22" t="str">
        <f t="shared" si="150"/>
        <v>S②</v>
      </c>
      <c r="O143" s="22" t="str">
        <f t="shared" si="151"/>
        <v>S②</v>
      </c>
      <c r="Q143" s="99"/>
      <c r="R143" s="99"/>
      <c r="S143" s="165"/>
      <c r="T143" s="99"/>
      <c r="U143" s="99"/>
      <c r="V143" s="99"/>
      <c r="W143" s="99"/>
      <c r="Y143" s="153" t="str">
        <f t="shared" si="143"/>
        <v/>
      </c>
      <c r="Z143" s="153" t="str">
        <f t="shared" si="144"/>
        <v/>
      </c>
      <c r="AA143" s="161" t="str">
        <f t="shared" si="145"/>
        <v/>
      </c>
      <c r="AB143" s="153" t="str">
        <f t="shared" si="146"/>
        <v/>
      </c>
      <c r="AC143" s="153" t="str">
        <f t="shared" si="147"/>
        <v/>
      </c>
      <c r="AD143" s="153" t="str">
        <f t="shared" si="148"/>
        <v/>
      </c>
      <c r="AE143" s="153" t="str">
        <f t="shared" si="149"/>
        <v/>
      </c>
    </row>
    <row r="144" spans="1:35">
      <c r="A144" s="25"/>
      <c r="B144" s="127"/>
      <c r="C144" s="128">
        <v>4</v>
      </c>
      <c r="D144" s="129">
        <v>0.52083333333333337</v>
      </c>
      <c r="E144" s="212" t="s">
        <v>837</v>
      </c>
      <c r="F144" s="119" t="str">
        <f t="shared" si="152"/>
        <v>実年2部</v>
      </c>
      <c r="G144" s="130" t="str">
        <f t="shared" si="153"/>
        <v xml:space="preserve"> </v>
      </c>
      <c r="H144" s="192"/>
      <c r="I144" s="130" t="s">
        <v>1</v>
      </c>
      <c r="J144" s="130"/>
      <c r="K144" s="128" t="str">
        <f t="shared" si="154"/>
        <v xml:space="preserve"> </v>
      </c>
      <c r="L144" s="132"/>
      <c r="M144" s="21"/>
      <c r="N144" s="22" t="str">
        <f t="shared" si="150"/>
        <v>S③</v>
      </c>
      <c r="O144" s="22" t="str">
        <f t="shared" si="151"/>
        <v>S③</v>
      </c>
      <c r="Q144" s="99"/>
      <c r="R144" s="99"/>
      <c r="S144" s="165"/>
      <c r="T144" s="99"/>
      <c r="U144" s="99"/>
      <c r="V144" s="99"/>
      <c r="W144" s="99"/>
      <c r="Y144" s="153" t="str">
        <f t="shared" si="143"/>
        <v/>
      </c>
      <c r="Z144" s="153" t="str">
        <f t="shared" si="144"/>
        <v/>
      </c>
      <c r="AA144" s="161" t="str">
        <f t="shared" si="145"/>
        <v/>
      </c>
      <c r="AB144" s="153" t="str">
        <f t="shared" si="146"/>
        <v/>
      </c>
      <c r="AC144" s="153" t="str">
        <f t="shared" si="147"/>
        <v/>
      </c>
      <c r="AD144" s="153" t="str">
        <f t="shared" si="148"/>
        <v/>
      </c>
      <c r="AE144" s="153" t="str">
        <f t="shared" si="149"/>
        <v/>
      </c>
    </row>
    <row r="145" spans="1:35">
      <c r="A145" s="25"/>
      <c r="B145" s="135"/>
      <c r="C145" s="128">
        <v>5</v>
      </c>
      <c r="D145" s="129">
        <v>0.58333333333333337</v>
      </c>
      <c r="E145" s="212"/>
      <c r="F145" s="119" t="str">
        <f t="shared" si="152"/>
        <v/>
      </c>
      <c r="G145" s="130" t="str">
        <f t="shared" si="153"/>
        <v/>
      </c>
      <c r="H145" s="192"/>
      <c r="I145" s="130" t="s">
        <v>1</v>
      </c>
      <c r="J145" s="130"/>
      <c r="K145" s="128" t="str">
        <f t="shared" si="154"/>
        <v/>
      </c>
      <c r="L145" s="132"/>
      <c r="M145" s="21"/>
      <c r="N145" s="22" t="str">
        <f t="shared" si="150"/>
        <v/>
      </c>
      <c r="O145" s="22" t="str">
        <f t="shared" si="151"/>
        <v/>
      </c>
      <c r="Q145" s="99"/>
      <c r="R145" s="99"/>
      <c r="S145" s="165"/>
      <c r="T145" s="99"/>
      <c r="U145" s="99"/>
      <c r="V145" s="99"/>
      <c r="W145" s="99"/>
      <c r="Y145" s="153" t="str">
        <f t="shared" si="143"/>
        <v/>
      </c>
      <c r="Z145" s="153" t="str">
        <f t="shared" si="144"/>
        <v/>
      </c>
      <c r="AA145" s="161" t="str">
        <f t="shared" si="145"/>
        <v/>
      </c>
      <c r="AB145" s="153" t="str">
        <f t="shared" si="146"/>
        <v/>
      </c>
      <c r="AC145" s="153" t="str">
        <f t="shared" si="147"/>
        <v/>
      </c>
      <c r="AD145" s="153" t="str">
        <f t="shared" si="148"/>
        <v/>
      </c>
      <c r="AE145" s="153" t="str">
        <f t="shared" si="149"/>
        <v/>
      </c>
    </row>
    <row r="146" spans="1:35" s="26" customFormat="1" ht="8.25">
      <c r="A146" s="101"/>
      <c r="B146" s="102"/>
      <c r="C146" s="103"/>
      <c r="D146" s="104"/>
      <c r="E146" s="208"/>
      <c r="F146" s="102"/>
      <c r="G146" s="120"/>
      <c r="H146" s="102"/>
      <c r="I146" s="102"/>
      <c r="J146" s="102"/>
      <c r="K146" s="120"/>
      <c r="L146" s="105"/>
      <c r="N146" s="106" t="str">
        <f>IF(E146="","",LEFT(E146,3))</f>
        <v/>
      </c>
      <c r="O146" s="106" t="str">
        <f>IF(E146="","",LEFT(E146,2)&amp;MID(E146,4,1))</f>
        <v/>
      </c>
      <c r="Q146" s="168"/>
      <c r="R146" s="168"/>
      <c r="S146" s="168"/>
      <c r="T146" s="168"/>
      <c r="U146" s="168"/>
      <c r="V146" s="168"/>
      <c r="W146" s="168"/>
      <c r="X146" s="168"/>
      <c r="Y146" s="169" t="str">
        <f t="shared" ref="Y146:Y154" si="155">IF(Q146=0,"",VLOOKUP(Q146,UMP_MST,3,FALSE))</f>
        <v/>
      </c>
      <c r="Z146" s="169" t="str">
        <f t="shared" ref="Z146:Z154" si="156">IF(R146=0,"",VLOOKUP(R146,UMP_MST,3,FALSE))</f>
        <v/>
      </c>
      <c r="AA146" s="170" t="str">
        <f t="shared" ref="AA146:AA154" si="157">IF(S146=0,"",VLOOKUP(S146,UMP_MST,3,FALSE))</f>
        <v/>
      </c>
      <c r="AB146" s="169" t="str">
        <f t="shared" ref="AB146:AB154" si="158">IF(T146=0,"",VLOOKUP(T146,UMP_MST,3,FALSE))</f>
        <v/>
      </c>
      <c r="AC146" s="169" t="str">
        <f t="shared" ref="AC146:AC154" si="159">IF(U146=0,"",VLOOKUP(U146,UMP_MST,3,FALSE))</f>
        <v/>
      </c>
      <c r="AD146" s="169" t="str">
        <f t="shared" ref="AD146:AD154" si="160">IF(V146=0,"",VLOOKUP(V146,UMP_MST,3,FALSE))</f>
        <v/>
      </c>
      <c r="AE146" s="169" t="str">
        <f t="shared" ref="AE146:AE154" si="161">IF(W146=0,"",VLOOKUP(W146,UMP_MST,3,FALSE))</f>
        <v/>
      </c>
      <c r="AH146" s="168"/>
      <c r="AI146" s="168"/>
    </row>
    <row r="147" spans="1:35" ht="19.5">
      <c r="A147" s="6" t="s">
        <v>807</v>
      </c>
      <c r="B147" s="77"/>
      <c r="C147" s="78"/>
      <c r="D147" s="78"/>
      <c r="E147" s="209"/>
      <c r="F147" s="78"/>
      <c r="G147" s="121"/>
      <c r="H147" s="78"/>
      <c r="I147" s="78"/>
      <c r="J147" s="78"/>
      <c r="K147" s="121"/>
      <c r="L147" s="79"/>
      <c r="M147" s="21"/>
      <c r="N147" s="22" t="str">
        <f>IF(E147="","",LEFT(E147,3))</f>
        <v/>
      </c>
      <c r="O147" s="22" t="str">
        <f>IF(E147="","",LEFT(E147,2)&amp;MID(E147,4,1))</f>
        <v/>
      </c>
      <c r="Y147" s="153" t="str">
        <f t="shared" si="155"/>
        <v/>
      </c>
      <c r="Z147" s="153" t="str">
        <f t="shared" si="156"/>
        <v/>
      </c>
      <c r="AA147" s="161" t="str">
        <f t="shared" si="157"/>
        <v/>
      </c>
      <c r="AB147" s="153" t="str">
        <f t="shared" si="158"/>
        <v/>
      </c>
      <c r="AC147" s="153" t="str">
        <f t="shared" si="159"/>
        <v/>
      </c>
      <c r="AD147" s="153" t="str">
        <f t="shared" si="160"/>
        <v/>
      </c>
      <c r="AE147" s="153" t="str">
        <f t="shared" si="161"/>
        <v/>
      </c>
    </row>
    <row r="148" spans="1:35">
      <c r="A148" s="25"/>
      <c r="B148" s="357" t="s">
        <v>7</v>
      </c>
      <c r="C148" s="358"/>
      <c r="D148" s="80" t="s">
        <v>6</v>
      </c>
      <c r="E148" s="210" t="s">
        <v>5</v>
      </c>
      <c r="F148" s="107" t="s">
        <v>4</v>
      </c>
      <c r="G148" s="107" t="s">
        <v>3</v>
      </c>
      <c r="H148" s="108"/>
      <c r="I148" s="109" t="s">
        <v>1</v>
      </c>
      <c r="J148" s="107"/>
      <c r="K148" s="107" t="s">
        <v>2</v>
      </c>
      <c r="L148" s="107"/>
      <c r="M148" s="21"/>
      <c r="N148" s="22" t="str">
        <f t="shared" ref="N148:N154" si="162">IF(E148="","",LEFT(E148,3))</f>
        <v>Gno</v>
      </c>
      <c r="O148" s="22" t="str">
        <f t="shared" ref="O148:O154" si="163">IF(E148="","",LEFT(E148,2)&amp;MID(E148,4,1))</f>
        <v>Gn</v>
      </c>
      <c r="R148" s="123"/>
      <c r="Y148" s="153" t="str">
        <f t="shared" si="155"/>
        <v/>
      </c>
      <c r="Z148" s="153" t="str">
        <f t="shared" si="156"/>
        <v/>
      </c>
      <c r="AA148" s="161" t="str">
        <f t="shared" si="157"/>
        <v/>
      </c>
      <c r="AB148" s="153" t="str">
        <f t="shared" si="158"/>
        <v/>
      </c>
      <c r="AC148" s="153" t="str">
        <f t="shared" si="159"/>
        <v/>
      </c>
      <c r="AD148" s="153" t="str">
        <f t="shared" si="160"/>
        <v/>
      </c>
      <c r="AE148" s="153" t="str">
        <f t="shared" si="161"/>
        <v/>
      </c>
    </row>
    <row r="149" spans="1:35" ht="16.5">
      <c r="A149" s="25"/>
      <c r="B149" s="355" t="s">
        <v>168</v>
      </c>
      <c r="C149" s="356"/>
      <c r="D149" s="356"/>
      <c r="E149" s="356"/>
      <c r="F149" s="356"/>
      <c r="G149" s="124"/>
      <c r="H149" s="125"/>
      <c r="I149" s="125"/>
      <c r="J149" s="125"/>
      <c r="K149" s="124"/>
      <c r="L149" s="126"/>
      <c r="M149" s="21"/>
      <c r="N149" s="22" t="str">
        <f t="shared" si="162"/>
        <v/>
      </c>
      <c r="O149" s="22" t="str">
        <f t="shared" si="163"/>
        <v/>
      </c>
      <c r="Q149" s="166"/>
      <c r="R149" s="123"/>
      <c r="Y149" s="153" t="str">
        <f t="shared" si="155"/>
        <v/>
      </c>
      <c r="Z149" s="153" t="str">
        <f t="shared" si="156"/>
        <v/>
      </c>
      <c r="AA149" s="161" t="str">
        <f t="shared" si="157"/>
        <v/>
      </c>
      <c r="AB149" s="153" t="str">
        <f t="shared" si="158"/>
        <v/>
      </c>
      <c r="AC149" s="153" t="str">
        <f t="shared" si="159"/>
        <v/>
      </c>
      <c r="AD149" s="153" t="str">
        <f t="shared" si="160"/>
        <v/>
      </c>
      <c r="AE149" s="153" t="str">
        <f t="shared" si="161"/>
        <v/>
      </c>
    </row>
    <row r="150" spans="1:35">
      <c r="A150" s="25"/>
      <c r="B150" s="127"/>
      <c r="C150" s="128">
        <v>1</v>
      </c>
      <c r="D150" s="129">
        <v>0.33333333333333331</v>
      </c>
      <c r="E150" s="211" t="s">
        <v>838</v>
      </c>
      <c r="F150" s="119" t="str">
        <f t="shared" ref="F150:F154" si="164">IF(E150="","",VLOOKUP(N150,TEAM_MST,3,FALSE))</f>
        <v>実年1部</v>
      </c>
      <c r="G150" s="130" t="str">
        <f t="shared" ref="G150:G154" si="165">IF(E150="","",VLOOKUP(N150,TEAM_MST,2,FALSE))</f>
        <v xml:space="preserve"> </v>
      </c>
      <c r="H150" s="192"/>
      <c r="I150" s="130" t="s">
        <v>1</v>
      </c>
      <c r="J150" s="130"/>
      <c r="K150" s="128" t="str">
        <f t="shared" ref="K150:K154" si="166">IF(E150="","",VLOOKUP(O150,TEAM_MST,2,FALSE))</f>
        <v xml:space="preserve"> </v>
      </c>
      <c r="L150" s="132"/>
      <c r="M150" s="21"/>
      <c r="N150" s="22" t="str">
        <f t="shared" si="162"/>
        <v>J決</v>
      </c>
      <c r="O150" s="22" t="str">
        <f t="shared" si="163"/>
        <v>J決</v>
      </c>
      <c r="Q150" s="99"/>
      <c r="R150" s="99"/>
      <c r="S150" s="165"/>
      <c r="T150" s="99"/>
      <c r="U150" s="99"/>
      <c r="V150" s="99"/>
      <c r="W150" s="99"/>
      <c r="Y150" s="153" t="str">
        <f t="shared" si="155"/>
        <v/>
      </c>
      <c r="Z150" s="153" t="str">
        <f t="shared" si="156"/>
        <v/>
      </c>
      <c r="AA150" s="161" t="str">
        <f t="shared" si="157"/>
        <v/>
      </c>
      <c r="AB150" s="153" t="str">
        <f t="shared" si="158"/>
        <v/>
      </c>
      <c r="AC150" s="153" t="str">
        <f t="shared" si="159"/>
        <v/>
      </c>
      <c r="AD150" s="153" t="str">
        <f t="shared" si="160"/>
        <v/>
      </c>
      <c r="AE150" s="153" t="str">
        <f t="shared" si="161"/>
        <v/>
      </c>
    </row>
    <row r="151" spans="1:35">
      <c r="A151" s="25"/>
      <c r="B151" s="127"/>
      <c r="C151" s="128">
        <v>2</v>
      </c>
      <c r="D151" s="129">
        <v>0.39583333333333331</v>
      </c>
      <c r="E151" s="211" t="s">
        <v>839</v>
      </c>
      <c r="F151" s="119" t="str">
        <f t="shared" si="164"/>
        <v>実年2部</v>
      </c>
      <c r="G151" s="130" t="str">
        <f t="shared" si="165"/>
        <v xml:space="preserve"> </v>
      </c>
      <c r="H151" s="131"/>
      <c r="I151" s="130" t="s">
        <v>1</v>
      </c>
      <c r="J151" s="191"/>
      <c r="K151" s="128" t="str">
        <f t="shared" si="166"/>
        <v xml:space="preserve"> </v>
      </c>
      <c r="L151" s="132"/>
      <c r="M151" s="21"/>
      <c r="N151" s="22" t="str">
        <f t="shared" si="162"/>
        <v>S決</v>
      </c>
      <c r="O151" s="22" t="str">
        <f t="shared" si="163"/>
        <v>S決</v>
      </c>
      <c r="Q151" s="99"/>
      <c r="R151" s="99"/>
      <c r="S151" s="165"/>
      <c r="T151" s="99"/>
      <c r="U151" s="99"/>
      <c r="V151" s="99"/>
      <c r="W151" s="99"/>
      <c r="Y151" s="153" t="str">
        <f t="shared" si="155"/>
        <v/>
      </c>
      <c r="Z151" s="153" t="str">
        <f t="shared" si="156"/>
        <v/>
      </c>
      <c r="AA151" s="161" t="str">
        <f t="shared" si="157"/>
        <v/>
      </c>
      <c r="AB151" s="153" t="str">
        <f t="shared" si="158"/>
        <v/>
      </c>
      <c r="AC151" s="153" t="str">
        <f t="shared" si="159"/>
        <v/>
      </c>
      <c r="AD151" s="153" t="str">
        <f t="shared" si="160"/>
        <v/>
      </c>
      <c r="AE151" s="153" t="str">
        <f t="shared" si="161"/>
        <v/>
      </c>
    </row>
    <row r="152" spans="1:35">
      <c r="A152" s="25"/>
      <c r="B152" s="127"/>
      <c r="C152" s="128">
        <v>3</v>
      </c>
      <c r="D152" s="129">
        <v>0.45833333333333331</v>
      </c>
      <c r="E152" s="211" t="s">
        <v>840</v>
      </c>
      <c r="F152" s="119" t="str">
        <f t="shared" si="164"/>
        <v>女子</v>
      </c>
      <c r="G152" s="130" t="str">
        <f t="shared" si="165"/>
        <v xml:space="preserve"> </v>
      </c>
      <c r="H152" s="192"/>
      <c r="I152" s="130" t="s">
        <v>1</v>
      </c>
      <c r="J152" s="130"/>
      <c r="K152" s="128" t="str">
        <f t="shared" si="166"/>
        <v xml:space="preserve"> </v>
      </c>
      <c r="L152" s="132"/>
      <c r="M152" s="21"/>
      <c r="N152" s="22" t="str">
        <f t="shared" si="162"/>
        <v>QL戦</v>
      </c>
      <c r="O152" s="22" t="str">
        <f t="shared" si="163"/>
        <v>QL</v>
      </c>
      <c r="Q152" s="99"/>
      <c r="R152" s="99"/>
      <c r="S152" s="165"/>
      <c r="T152" s="99"/>
      <c r="U152" s="99"/>
      <c r="V152" s="99"/>
      <c r="W152" s="99"/>
      <c r="Y152" s="153" t="str">
        <f t="shared" si="155"/>
        <v/>
      </c>
      <c r="Z152" s="153" t="str">
        <f t="shared" si="156"/>
        <v/>
      </c>
      <c r="AA152" s="161" t="str">
        <f t="shared" si="157"/>
        <v/>
      </c>
      <c r="AB152" s="153" t="str">
        <f t="shared" si="158"/>
        <v/>
      </c>
      <c r="AC152" s="153" t="str">
        <f t="shared" si="159"/>
        <v/>
      </c>
      <c r="AD152" s="153" t="str">
        <f t="shared" si="160"/>
        <v/>
      </c>
      <c r="AE152" s="153" t="str">
        <f t="shared" si="161"/>
        <v/>
      </c>
    </row>
    <row r="153" spans="1:35">
      <c r="A153" s="25"/>
      <c r="B153" s="127"/>
      <c r="C153" s="128">
        <v>4</v>
      </c>
      <c r="D153" s="129">
        <v>0.52083333333333337</v>
      </c>
      <c r="E153" s="212"/>
      <c r="F153" s="119" t="str">
        <f t="shared" si="164"/>
        <v/>
      </c>
      <c r="G153" s="130" t="str">
        <f t="shared" si="165"/>
        <v/>
      </c>
      <c r="H153" s="192"/>
      <c r="I153" s="130" t="s">
        <v>1</v>
      </c>
      <c r="J153" s="130"/>
      <c r="K153" s="128" t="str">
        <f t="shared" si="166"/>
        <v/>
      </c>
      <c r="L153" s="132"/>
      <c r="M153" s="21"/>
      <c r="N153" s="22" t="str">
        <f t="shared" si="162"/>
        <v/>
      </c>
      <c r="O153" s="22" t="str">
        <f t="shared" si="163"/>
        <v/>
      </c>
      <c r="Q153" s="99"/>
      <c r="R153" s="99"/>
      <c r="S153" s="165"/>
      <c r="T153" s="99"/>
      <c r="U153" s="99"/>
      <c r="V153" s="99"/>
      <c r="W153" s="99"/>
      <c r="Y153" s="153" t="str">
        <f t="shared" si="155"/>
        <v/>
      </c>
      <c r="Z153" s="153" t="str">
        <f t="shared" si="156"/>
        <v/>
      </c>
      <c r="AA153" s="161" t="str">
        <f t="shared" si="157"/>
        <v/>
      </c>
      <c r="AB153" s="153" t="str">
        <f t="shared" si="158"/>
        <v/>
      </c>
      <c r="AC153" s="153" t="str">
        <f t="shared" si="159"/>
        <v/>
      </c>
      <c r="AD153" s="153" t="str">
        <f t="shared" si="160"/>
        <v/>
      </c>
      <c r="AE153" s="153" t="str">
        <f t="shared" si="161"/>
        <v/>
      </c>
    </row>
    <row r="154" spans="1:35">
      <c r="A154" s="25"/>
      <c r="B154" s="135"/>
      <c r="C154" s="128">
        <v>5</v>
      </c>
      <c r="D154" s="129">
        <v>0.58333333333333337</v>
      </c>
      <c r="E154" s="212"/>
      <c r="F154" s="119" t="str">
        <f t="shared" si="164"/>
        <v/>
      </c>
      <c r="G154" s="130" t="str">
        <f t="shared" si="165"/>
        <v/>
      </c>
      <c r="H154" s="192"/>
      <c r="I154" s="130" t="s">
        <v>1</v>
      </c>
      <c r="J154" s="130"/>
      <c r="K154" s="128" t="str">
        <f t="shared" si="166"/>
        <v/>
      </c>
      <c r="L154" s="132"/>
      <c r="M154" s="21"/>
      <c r="N154" s="22" t="str">
        <f t="shared" si="162"/>
        <v/>
      </c>
      <c r="O154" s="22" t="str">
        <f t="shared" si="163"/>
        <v/>
      </c>
      <c r="Q154" s="99"/>
      <c r="R154" s="99"/>
      <c r="S154" s="165"/>
      <c r="T154" s="99"/>
      <c r="U154" s="99"/>
      <c r="V154" s="99"/>
      <c r="W154" s="99"/>
      <c r="Y154" s="153" t="str">
        <f t="shared" si="155"/>
        <v/>
      </c>
      <c r="Z154" s="153" t="str">
        <f t="shared" si="156"/>
        <v/>
      </c>
      <c r="AA154" s="161" t="str">
        <f t="shared" si="157"/>
        <v/>
      </c>
      <c r="AB154" s="153" t="str">
        <f t="shared" si="158"/>
        <v/>
      </c>
      <c r="AC154" s="153" t="str">
        <f t="shared" si="159"/>
        <v/>
      </c>
      <c r="AD154" s="153" t="str">
        <f t="shared" si="160"/>
        <v/>
      </c>
      <c r="AE154" s="153" t="str">
        <f t="shared" si="161"/>
        <v/>
      </c>
    </row>
    <row r="155" spans="1:35" s="26" customFormat="1" ht="8.25">
      <c r="A155" s="101"/>
      <c r="B155" s="102"/>
      <c r="C155" s="103"/>
      <c r="D155" s="104"/>
      <c r="E155" s="208"/>
      <c r="F155" s="102"/>
      <c r="G155" s="120"/>
      <c r="H155" s="102"/>
      <c r="I155" s="102"/>
      <c r="J155" s="102"/>
      <c r="K155" s="120"/>
      <c r="L155" s="105"/>
      <c r="N155" s="106" t="str">
        <f>IF(E155="","",LEFT(E155,3))</f>
        <v/>
      </c>
      <c r="O155" s="106" t="str">
        <f>IF(E155="","",LEFT(E155,2)&amp;MID(E155,4,1))</f>
        <v/>
      </c>
      <c r="Q155" s="168"/>
      <c r="R155" s="168"/>
      <c r="S155" s="168"/>
      <c r="T155" s="168"/>
      <c r="U155" s="168"/>
      <c r="V155" s="168"/>
      <c r="W155" s="168"/>
      <c r="X155" s="168"/>
      <c r="Y155" s="169" t="str">
        <f t="shared" ref="Y155:Y163" si="167">IF(Q155=0,"",VLOOKUP(Q155,UMP_MST,3,FALSE))</f>
        <v/>
      </c>
      <c r="Z155" s="169" t="str">
        <f t="shared" ref="Z155:Z163" si="168">IF(R155=0,"",VLOOKUP(R155,UMP_MST,3,FALSE))</f>
        <v/>
      </c>
      <c r="AA155" s="170" t="str">
        <f t="shared" ref="AA155:AA163" si="169">IF(S155=0,"",VLOOKUP(S155,UMP_MST,3,FALSE))</f>
        <v/>
      </c>
      <c r="AB155" s="169" t="str">
        <f t="shared" ref="AB155:AB163" si="170">IF(T155=0,"",VLOOKUP(T155,UMP_MST,3,FALSE))</f>
        <v/>
      </c>
      <c r="AC155" s="169" t="str">
        <f t="shared" ref="AC155:AC163" si="171">IF(U155=0,"",VLOOKUP(U155,UMP_MST,3,FALSE))</f>
        <v/>
      </c>
      <c r="AD155" s="169" t="str">
        <f t="shared" ref="AD155:AD163" si="172">IF(V155=0,"",VLOOKUP(V155,UMP_MST,3,FALSE))</f>
        <v/>
      </c>
      <c r="AE155" s="169" t="str">
        <f t="shared" ref="AE155:AE163" si="173">IF(W155=0,"",VLOOKUP(W155,UMP_MST,3,FALSE))</f>
        <v/>
      </c>
      <c r="AH155" s="168"/>
      <c r="AI155" s="168"/>
    </row>
    <row r="156" spans="1:35" ht="19.5">
      <c r="A156" s="6" t="s">
        <v>808</v>
      </c>
      <c r="B156" s="77"/>
      <c r="C156" s="78"/>
      <c r="D156" s="78"/>
      <c r="E156" s="209"/>
      <c r="F156" s="78"/>
      <c r="G156" s="121"/>
      <c r="H156" s="78"/>
      <c r="I156" s="78"/>
      <c r="J156" s="78"/>
      <c r="K156" s="121"/>
      <c r="L156" s="79"/>
      <c r="M156" s="21"/>
      <c r="N156" s="22" t="str">
        <f>IF(E156="","",LEFT(E156,3))</f>
        <v/>
      </c>
      <c r="O156" s="22" t="str">
        <f>IF(E156="","",LEFT(E156,2)&amp;MID(E156,4,1))</f>
        <v/>
      </c>
      <c r="Y156" s="153" t="str">
        <f t="shared" si="167"/>
        <v/>
      </c>
      <c r="Z156" s="153" t="str">
        <f t="shared" si="168"/>
        <v/>
      </c>
      <c r="AA156" s="161" t="str">
        <f t="shared" si="169"/>
        <v/>
      </c>
      <c r="AB156" s="153" t="str">
        <f t="shared" si="170"/>
        <v/>
      </c>
      <c r="AC156" s="153" t="str">
        <f t="shared" si="171"/>
        <v/>
      </c>
      <c r="AD156" s="153" t="str">
        <f t="shared" si="172"/>
        <v/>
      </c>
      <c r="AE156" s="153" t="str">
        <f t="shared" si="173"/>
        <v/>
      </c>
    </row>
    <row r="157" spans="1:35">
      <c r="A157" s="25"/>
      <c r="B157" s="357" t="s">
        <v>7</v>
      </c>
      <c r="C157" s="358"/>
      <c r="D157" s="80" t="s">
        <v>6</v>
      </c>
      <c r="E157" s="210" t="s">
        <v>5</v>
      </c>
      <c r="F157" s="107" t="s">
        <v>4</v>
      </c>
      <c r="G157" s="107" t="s">
        <v>3</v>
      </c>
      <c r="H157" s="108"/>
      <c r="I157" s="109" t="s">
        <v>1</v>
      </c>
      <c r="J157" s="107"/>
      <c r="K157" s="107" t="s">
        <v>2</v>
      </c>
      <c r="L157" s="107"/>
      <c r="M157" s="21"/>
      <c r="N157" s="22" t="str">
        <f t="shared" ref="N157:N163" si="174">IF(E157="","",LEFT(E157,3))</f>
        <v>Gno</v>
      </c>
      <c r="O157" s="22" t="str">
        <f t="shared" ref="O157:O163" si="175">IF(E157="","",LEFT(E157,2)&amp;MID(E157,4,1))</f>
        <v>Gn</v>
      </c>
      <c r="R157" s="123"/>
      <c r="Y157" s="153" t="str">
        <f t="shared" si="167"/>
        <v/>
      </c>
      <c r="Z157" s="153" t="str">
        <f t="shared" si="168"/>
        <v/>
      </c>
      <c r="AA157" s="161" t="str">
        <f t="shared" si="169"/>
        <v/>
      </c>
      <c r="AB157" s="153" t="str">
        <f t="shared" si="170"/>
        <v/>
      </c>
      <c r="AC157" s="153" t="str">
        <f t="shared" si="171"/>
        <v/>
      </c>
      <c r="AD157" s="153" t="str">
        <f t="shared" si="172"/>
        <v/>
      </c>
      <c r="AE157" s="153" t="str">
        <f t="shared" si="173"/>
        <v/>
      </c>
    </row>
    <row r="158" spans="1:35" ht="16.5">
      <c r="A158" s="25"/>
      <c r="B158" s="355" t="s">
        <v>168</v>
      </c>
      <c r="C158" s="356"/>
      <c r="D158" s="356"/>
      <c r="E158" s="356"/>
      <c r="F158" s="356"/>
      <c r="G158" s="124"/>
      <c r="H158" s="125"/>
      <c r="I158" s="125"/>
      <c r="J158" s="125"/>
      <c r="K158" s="124"/>
      <c r="L158" s="126"/>
      <c r="M158" s="21"/>
      <c r="N158" s="22" t="str">
        <f t="shared" si="174"/>
        <v/>
      </c>
      <c r="O158" s="22" t="str">
        <f t="shared" si="175"/>
        <v/>
      </c>
      <c r="Q158" s="166"/>
      <c r="R158" s="123"/>
      <c r="Y158" s="153" t="str">
        <f t="shared" si="167"/>
        <v/>
      </c>
      <c r="Z158" s="153" t="str">
        <f t="shared" si="168"/>
        <v/>
      </c>
      <c r="AA158" s="161" t="str">
        <f t="shared" si="169"/>
        <v/>
      </c>
      <c r="AB158" s="153" t="str">
        <f t="shared" si="170"/>
        <v/>
      </c>
      <c r="AC158" s="153" t="str">
        <f t="shared" si="171"/>
        <v/>
      </c>
      <c r="AD158" s="153" t="str">
        <f t="shared" si="172"/>
        <v/>
      </c>
      <c r="AE158" s="153" t="str">
        <f t="shared" si="173"/>
        <v/>
      </c>
    </row>
    <row r="159" spans="1:35">
      <c r="A159" s="25"/>
      <c r="B159" s="127"/>
      <c r="C159" s="128">
        <v>1</v>
      </c>
      <c r="D159" s="129">
        <v>0.33333333333333331</v>
      </c>
      <c r="E159" s="211" t="s">
        <v>841</v>
      </c>
      <c r="F159" s="119" t="str">
        <f t="shared" ref="F159:F163" si="176">IF(E159="","",VLOOKUP(N159,TEAM_MST,3,FALSE))</f>
        <v>男子2部</v>
      </c>
      <c r="G159" s="130" t="str">
        <f t="shared" ref="G159:G163" si="177">IF(E159="","",VLOOKUP(N159,TEAM_MST,2,FALSE))</f>
        <v xml:space="preserve"> </v>
      </c>
      <c r="H159" s="192"/>
      <c r="I159" s="130" t="s">
        <v>1</v>
      </c>
      <c r="J159" s="130"/>
      <c r="K159" s="128" t="str">
        <f t="shared" ref="K159:K163" si="178">IF(E159="","",VLOOKUP(O159,TEAM_MST,2,FALSE))</f>
        <v xml:space="preserve"> </v>
      </c>
      <c r="L159" s="132"/>
      <c r="M159" s="21"/>
      <c r="N159" s="22" t="str">
        <f t="shared" si="174"/>
        <v>B決</v>
      </c>
      <c r="O159" s="22" t="str">
        <f t="shared" si="175"/>
        <v>B決</v>
      </c>
      <c r="Q159" s="99"/>
      <c r="R159" s="99"/>
      <c r="S159" s="165"/>
      <c r="T159" s="99"/>
      <c r="U159" s="99"/>
      <c r="V159" s="99"/>
      <c r="W159" s="99"/>
      <c r="Y159" s="153" t="str">
        <f t="shared" si="167"/>
        <v/>
      </c>
      <c r="Z159" s="153" t="str">
        <f t="shared" si="168"/>
        <v/>
      </c>
      <c r="AA159" s="161" t="str">
        <f t="shared" si="169"/>
        <v/>
      </c>
      <c r="AB159" s="153" t="str">
        <f t="shared" si="170"/>
        <v/>
      </c>
      <c r="AC159" s="153" t="str">
        <f t="shared" si="171"/>
        <v/>
      </c>
      <c r="AD159" s="153" t="str">
        <f t="shared" si="172"/>
        <v/>
      </c>
      <c r="AE159" s="153" t="str">
        <f t="shared" si="173"/>
        <v/>
      </c>
    </row>
    <row r="160" spans="1:35">
      <c r="A160" s="25"/>
      <c r="B160" s="127"/>
      <c r="C160" s="128">
        <v>2</v>
      </c>
      <c r="D160" s="129">
        <v>0.39583333333333331</v>
      </c>
      <c r="E160" s="211" t="s">
        <v>842</v>
      </c>
      <c r="F160" s="119" t="str">
        <f t="shared" si="176"/>
        <v>男子1部</v>
      </c>
      <c r="G160" s="130" t="str">
        <f t="shared" si="177"/>
        <v xml:space="preserve"> </v>
      </c>
      <c r="H160" s="131"/>
      <c r="I160" s="130" t="s">
        <v>1</v>
      </c>
      <c r="J160" s="191"/>
      <c r="K160" s="128" t="str">
        <f t="shared" si="178"/>
        <v xml:space="preserve"> </v>
      </c>
      <c r="L160" s="132"/>
      <c r="M160" s="21"/>
      <c r="N160" s="22" t="str">
        <f t="shared" si="174"/>
        <v>A決</v>
      </c>
      <c r="O160" s="22" t="str">
        <f t="shared" si="175"/>
        <v>A決</v>
      </c>
      <c r="Q160" s="99"/>
      <c r="R160" s="99"/>
      <c r="S160" s="165"/>
      <c r="T160" s="99"/>
      <c r="U160" s="99"/>
      <c r="V160" s="99"/>
      <c r="W160" s="99"/>
      <c r="Y160" s="153" t="str">
        <f t="shared" si="167"/>
        <v/>
      </c>
      <c r="Z160" s="153" t="str">
        <f t="shared" si="168"/>
        <v/>
      </c>
      <c r="AA160" s="161" t="str">
        <f t="shared" si="169"/>
        <v/>
      </c>
      <c r="AB160" s="153" t="str">
        <f t="shared" si="170"/>
        <v/>
      </c>
      <c r="AC160" s="153" t="str">
        <f t="shared" si="171"/>
        <v/>
      </c>
      <c r="AD160" s="153" t="str">
        <f t="shared" si="172"/>
        <v/>
      </c>
      <c r="AE160" s="153" t="str">
        <f t="shared" si="173"/>
        <v/>
      </c>
    </row>
    <row r="161" spans="1:35">
      <c r="A161" s="25"/>
      <c r="B161" s="127"/>
      <c r="C161" s="128">
        <v>3</v>
      </c>
      <c r="D161" s="129">
        <v>0.45833333333333331</v>
      </c>
      <c r="E161" s="211" t="s">
        <v>843</v>
      </c>
      <c r="F161" s="119" t="str">
        <f t="shared" si="176"/>
        <v>キング</v>
      </c>
      <c r="G161" s="130" t="str">
        <f t="shared" si="177"/>
        <v xml:space="preserve"> </v>
      </c>
      <c r="H161" s="192"/>
      <c r="I161" s="130" t="s">
        <v>1</v>
      </c>
      <c r="J161" s="130"/>
      <c r="K161" s="128" t="str">
        <f t="shared" si="178"/>
        <v xml:space="preserve"> </v>
      </c>
      <c r="L161" s="132"/>
      <c r="M161" s="21"/>
      <c r="N161" s="22" t="str">
        <f t="shared" si="174"/>
        <v>K決</v>
      </c>
      <c r="O161" s="22" t="str">
        <f t="shared" si="175"/>
        <v>K決</v>
      </c>
      <c r="Q161" s="99"/>
      <c r="R161" s="99"/>
      <c r="S161" s="165"/>
      <c r="T161" s="99"/>
      <c r="U161" s="99"/>
      <c r="V161" s="99"/>
      <c r="W161" s="99"/>
      <c r="Y161" s="153" t="str">
        <f t="shared" si="167"/>
        <v/>
      </c>
      <c r="Z161" s="153" t="str">
        <f t="shared" si="168"/>
        <v/>
      </c>
      <c r="AA161" s="161" t="str">
        <f t="shared" si="169"/>
        <v/>
      </c>
      <c r="AB161" s="153" t="str">
        <f t="shared" si="170"/>
        <v/>
      </c>
      <c r="AC161" s="153" t="str">
        <f t="shared" si="171"/>
        <v/>
      </c>
      <c r="AD161" s="153" t="str">
        <f t="shared" si="172"/>
        <v/>
      </c>
      <c r="AE161" s="153" t="str">
        <f t="shared" si="173"/>
        <v/>
      </c>
    </row>
    <row r="162" spans="1:35">
      <c r="A162" s="25"/>
      <c r="B162" s="127"/>
      <c r="C162" s="128">
        <v>4</v>
      </c>
      <c r="D162" s="129">
        <v>0.52083333333333337</v>
      </c>
      <c r="E162" s="351" t="s">
        <v>844</v>
      </c>
      <c r="F162" s="352"/>
      <c r="G162" s="352"/>
      <c r="H162" s="352"/>
      <c r="I162" s="352"/>
      <c r="J162" s="352"/>
      <c r="K162" s="352"/>
      <c r="L162" s="353"/>
      <c r="M162" s="21"/>
      <c r="N162" s="22" t="str">
        <f t="shared" si="174"/>
        <v>表彰</v>
      </c>
      <c r="O162" s="22" t="str">
        <f t="shared" si="175"/>
        <v>表彰</v>
      </c>
      <c r="Q162" s="99"/>
      <c r="R162" s="99"/>
      <c r="S162" s="165"/>
      <c r="T162" s="99"/>
      <c r="U162" s="99"/>
      <c r="V162" s="99"/>
      <c r="W162" s="99"/>
      <c r="Y162" s="153" t="str">
        <f t="shared" si="167"/>
        <v/>
      </c>
      <c r="Z162" s="153" t="str">
        <f t="shared" si="168"/>
        <v/>
      </c>
      <c r="AA162" s="161" t="str">
        <f t="shared" si="169"/>
        <v/>
      </c>
      <c r="AB162" s="153" t="str">
        <f t="shared" si="170"/>
        <v/>
      </c>
      <c r="AC162" s="153" t="str">
        <f t="shared" si="171"/>
        <v/>
      </c>
      <c r="AD162" s="153" t="str">
        <f t="shared" si="172"/>
        <v/>
      </c>
      <c r="AE162" s="153" t="str">
        <f t="shared" si="173"/>
        <v/>
      </c>
    </row>
    <row r="163" spans="1:35">
      <c r="A163" s="25"/>
      <c r="B163" s="135"/>
      <c r="C163" s="128">
        <v>5</v>
      </c>
      <c r="D163" s="129">
        <v>0.58333333333333337</v>
      </c>
      <c r="E163" s="212"/>
      <c r="F163" s="119" t="str">
        <f t="shared" si="176"/>
        <v/>
      </c>
      <c r="G163" s="130" t="str">
        <f t="shared" si="177"/>
        <v/>
      </c>
      <c r="H163" s="192"/>
      <c r="I163" s="130" t="s">
        <v>1</v>
      </c>
      <c r="J163" s="130"/>
      <c r="K163" s="128" t="str">
        <f t="shared" si="178"/>
        <v/>
      </c>
      <c r="L163" s="132"/>
      <c r="M163" s="21"/>
      <c r="N163" s="22" t="str">
        <f t="shared" si="174"/>
        <v/>
      </c>
      <c r="O163" s="22" t="str">
        <f t="shared" si="175"/>
        <v/>
      </c>
      <c r="Q163" s="99"/>
      <c r="R163" s="99"/>
      <c r="S163" s="165"/>
      <c r="T163" s="99"/>
      <c r="U163" s="99"/>
      <c r="V163" s="99"/>
      <c r="W163" s="99"/>
      <c r="Y163" s="153" t="str">
        <f t="shared" si="167"/>
        <v/>
      </c>
      <c r="Z163" s="153" t="str">
        <f t="shared" si="168"/>
        <v/>
      </c>
      <c r="AA163" s="161" t="str">
        <f t="shared" si="169"/>
        <v/>
      </c>
      <c r="AB163" s="153" t="str">
        <f t="shared" si="170"/>
        <v/>
      </c>
      <c r="AC163" s="153" t="str">
        <f t="shared" si="171"/>
        <v/>
      </c>
      <c r="AD163" s="153" t="str">
        <f t="shared" si="172"/>
        <v/>
      </c>
      <c r="AE163" s="153" t="str">
        <f t="shared" si="173"/>
        <v/>
      </c>
    </row>
    <row r="164" spans="1:35" s="26" customFormat="1" ht="8.25">
      <c r="A164" s="101"/>
      <c r="B164" s="102"/>
      <c r="C164" s="103"/>
      <c r="D164" s="104"/>
      <c r="E164" s="208"/>
      <c r="F164" s="102"/>
      <c r="G164" s="120"/>
      <c r="H164" s="102"/>
      <c r="I164" s="102"/>
      <c r="J164" s="102"/>
      <c r="K164" s="120"/>
      <c r="L164" s="105"/>
      <c r="N164" s="106" t="str">
        <f>IF(E164="","",LEFT(E164,3))</f>
        <v/>
      </c>
      <c r="O164" s="106" t="str">
        <f>IF(E164="","",LEFT(E164,2)&amp;MID(E164,4,1))</f>
        <v/>
      </c>
      <c r="Q164" s="168"/>
      <c r="R164" s="168"/>
      <c r="S164" s="168"/>
      <c r="T164" s="168"/>
      <c r="U164" s="168"/>
      <c r="V164" s="168"/>
      <c r="W164" s="168"/>
      <c r="X164" s="168"/>
      <c r="Y164" s="169" t="str">
        <f t="shared" ref="Y164" si="179">IF(Q164=0,"",VLOOKUP(Q164,UMP_MST,3,FALSE))</f>
        <v/>
      </c>
      <c r="Z164" s="169" t="str">
        <f t="shared" ref="Z164" si="180">IF(R164=0,"",VLOOKUP(R164,UMP_MST,3,FALSE))</f>
        <v/>
      </c>
      <c r="AA164" s="170" t="str">
        <f t="shared" ref="AA164" si="181">IF(S164=0,"",VLOOKUP(S164,UMP_MST,3,FALSE))</f>
        <v/>
      </c>
      <c r="AB164" s="169" t="str">
        <f t="shared" ref="AB164" si="182">IF(T164=0,"",VLOOKUP(T164,UMP_MST,3,FALSE))</f>
        <v/>
      </c>
      <c r="AC164" s="169" t="str">
        <f t="shared" ref="AC164" si="183">IF(U164=0,"",VLOOKUP(U164,UMP_MST,3,FALSE))</f>
        <v/>
      </c>
      <c r="AD164" s="169" t="str">
        <f t="shared" ref="AD164" si="184">IF(V164=0,"",VLOOKUP(V164,UMP_MST,3,FALSE))</f>
        <v/>
      </c>
      <c r="AE164" s="169" t="str">
        <f t="shared" ref="AE164" si="185">IF(W164=0,"",VLOOKUP(W164,UMP_MST,3,FALSE))</f>
        <v/>
      </c>
      <c r="AH164" s="168"/>
      <c r="AI164" s="168"/>
    </row>
    <row r="165" spans="1:35" s="26" customFormat="1">
      <c r="A165" s="101"/>
      <c r="B165" s="102"/>
      <c r="C165" s="103"/>
      <c r="D165" s="104"/>
      <c r="E165" s="208"/>
      <c r="F165" s="102"/>
      <c r="G165" s="120"/>
      <c r="H165" s="102"/>
      <c r="I165" s="102"/>
      <c r="J165" s="102"/>
      <c r="K165" s="120"/>
      <c r="L165" s="105"/>
      <c r="N165" s="106" t="str">
        <f>IF(E165="","",LEFT(E165,3))</f>
        <v/>
      </c>
      <c r="O165" s="106" t="str">
        <f>IF(E165="","",LEFT(E165,2)&amp;MID(E165,4,1))</f>
        <v/>
      </c>
      <c r="Y165" s="153" t="str">
        <f t="shared" ref="Y165" si="186">IF(Q165=0,"",VLOOKUP(Q165,UMP_MST,3,FALSE))</f>
        <v/>
      </c>
      <c r="Z165" s="153" t="str">
        <f t="shared" si="1"/>
        <v/>
      </c>
      <c r="AA165" s="161" t="str">
        <f t="shared" si="2"/>
        <v/>
      </c>
      <c r="AB165" s="153" t="str">
        <f t="shared" si="3"/>
        <v/>
      </c>
      <c r="AC165" s="153" t="str">
        <f t="shared" si="4"/>
        <v/>
      </c>
      <c r="AD165" s="153" t="str">
        <f t="shared" si="5"/>
        <v/>
      </c>
      <c r="AE165" s="153" t="str">
        <f t="shared" si="6"/>
        <v/>
      </c>
    </row>
    <row r="166" spans="1:35" s="26" customFormat="1">
      <c r="A166" s="101"/>
      <c r="B166" s="102"/>
      <c r="C166" s="103"/>
      <c r="D166" s="104"/>
      <c r="E166" s="208"/>
      <c r="F166" s="102"/>
      <c r="G166" s="120"/>
      <c r="H166" s="102"/>
      <c r="I166" s="102"/>
      <c r="J166" s="102"/>
      <c r="K166" s="120"/>
      <c r="L166" s="105"/>
      <c r="N166" s="106" t="str">
        <f>IF(E166="","",LEFT(E166,3))</f>
        <v/>
      </c>
      <c r="O166" s="106" t="str">
        <f>IF(E166="","",LEFT(E166,2)&amp;MID(E166,4,1))</f>
        <v/>
      </c>
      <c r="Y166" s="153" t="str">
        <f t="shared" ref="Y166:Y168" si="187">IF(Q166=0,"",VLOOKUP(Q166,UMP_MST,3,FALSE))</f>
        <v/>
      </c>
      <c r="Z166" s="153" t="str">
        <f t="shared" ref="Z166:Z168" si="188">IF(R166=0,"",VLOOKUP(R166,UMP_MST,3,FALSE))</f>
        <v/>
      </c>
      <c r="AA166" s="161" t="str">
        <f t="shared" ref="AA166:AA168" si="189">IF(S166=0,"",VLOOKUP(S166,UMP_MST,3,FALSE))</f>
        <v/>
      </c>
      <c r="AB166" s="153" t="str">
        <f t="shared" ref="AB166:AB168" si="190">IF(T166=0,"",VLOOKUP(T166,UMP_MST,3,FALSE))</f>
        <v/>
      </c>
      <c r="AC166" s="153" t="str">
        <f t="shared" ref="AC166:AC168" si="191">IF(U166=0,"",VLOOKUP(U166,UMP_MST,3,FALSE))</f>
        <v/>
      </c>
      <c r="AD166" s="153" t="str">
        <f t="shared" ref="AD166:AD168" si="192">IF(V166=0,"",VLOOKUP(V166,UMP_MST,3,FALSE))</f>
        <v/>
      </c>
      <c r="AE166" s="153" t="str">
        <f t="shared" ref="AE166:AE168" si="193">IF(W166=0,"",VLOOKUP(W166,UMP_MST,3,FALSE))</f>
        <v/>
      </c>
    </row>
    <row r="167" spans="1:35" s="110" customFormat="1">
      <c r="A167" s="172"/>
      <c r="B167" s="171"/>
      <c r="C167" s="173"/>
      <c r="D167" s="174"/>
      <c r="E167" s="171"/>
      <c r="F167" s="171"/>
      <c r="G167" s="217"/>
      <c r="H167" s="171"/>
      <c r="I167" s="171"/>
      <c r="J167" s="171"/>
      <c r="K167" s="220"/>
      <c r="L167" s="175"/>
      <c r="N167" s="111"/>
      <c r="O167" s="111"/>
      <c r="Y167" s="153" t="str">
        <f t="shared" si="187"/>
        <v/>
      </c>
      <c r="Z167" s="153" t="str">
        <f t="shared" si="188"/>
        <v/>
      </c>
      <c r="AA167" s="161" t="str">
        <f t="shared" si="189"/>
        <v/>
      </c>
      <c r="AB167" s="153" t="str">
        <f t="shared" si="190"/>
        <v/>
      </c>
      <c r="AC167" s="153" t="str">
        <f t="shared" si="191"/>
        <v/>
      </c>
      <c r="AD167" s="153" t="str">
        <f t="shared" si="192"/>
        <v/>
      </c>
      <c r="AE167" s="153" t="str">
        <f t="shared" si="193"/>
        <v/>
      </c>
    </row>
    <row r="168" spans="1:35" s="117" customFormat="1" ht="21">
      <c r="A168" s="112"/>
      <c r="B168" s="113"/>
      <c r="C168" s="114"/>
      <c r="D168" s="115"/>
      <c r="E168" s="213"/>
      <c r="F168" s="113"/>
      <c r="G168" s="122"/>
      <c r="H168" s="113"/>
      <c r="I168" s="113"/>
      <c r="J168" s="113"/>
      <c r="K168" s="122"/>
      <c r="L168" s="116"/>
      <c r="N168" s="118" t="str">
        <f>IF(E168="","",LEFT(E168,3))</f>
        <v/>
      </c>
      <c r="O168" s="118" t="str">
        <f>IF(E168="","",LEFT(E168,2)&amp;MID(E168,4,1))</f>
        <v/>
      </c>
      <c r="Y168" s="155" t="str">
        <f t="shared" si="187"/>
        <v/>
      </c>
      <c r="Z168" s="155" t="str">
        <f t="shared" si="188"/>
        <v/>
      </c>
      <c r="AA168" s="162" t="str">
        <f t="shared" si="189"/>
        <v/>
      </c>
      <c r="AB168" s="156" t="str">
        <f t="shared" si="190"/>
        <v/>
      </c>
      <c r="AC168" s="157" t="str">
        <f t="shared" si="191"/>
        <v/>
      </c>
      <c r="AD168" s="157" t="str">
        <f t="shared" si="192"/>
        <v/>
      </c>
      <c r="AE168" s="155" t="str">
        <f t="shared" si="193"/>
        <v/>
      </c>
    </row>
    <row r="169" spans="1:35" ht="19.5">
      <c r="A169" s="92" t="s">
        <v>0</v>
      </c>
      <c r="B169" s="93"/>
      <c r="C169" s="94"/>
      <c r="D169" s="95"/>
      <c r="E169" s="96"/>
      <c r="F169" s="96"/>
      <c r="G169" s="218"/>
      <c r="H169" s="96"/>
      <c r="I169" s="96"/>
      <c r="J169" s="96"/>
      <c r="K169" s="218"/>
      <c r="L169" s="97"/>
      <c r="M169" s="96"/>
      <c r="N169" s="98"/>
      <c r="O169" s="98"/>
      <c r="P169" s="99"/>
      <c r="AA169" s="161" t="s">
        <v>206</v>
      </c>
      <c r="AB169" s="153" t="s">
        <v>206</v>
      </c>
      <c r="AC169" s="153" t="s">
        <v>206</v>
      </c>
      <c r="AD169" s="153" t="s">
        <v>206</v>
      </c>
      <c r="AE169" s="153" t="s">
        <v>206</v>
      </c>
    </row>
  </sheetData>
  <mergeCells count="35">
    <mergeCell ref="B6:C6"/>
    <mergeCell ref="B7:F7"/>
    <mergeCell ref="E8:L8"/>
    <mergeCell ref="B12:F12"/>
    <mergeCell ref="B80:F80"/>
    <mergeCell ref="B19:C19"/>
    <mergeCell ref="B20:F20"/>
    <mergeCell ref="B79:C79"/>
    <mergeCell ref="B28:C28"/>
    <mergeCell ref="B29:F29"/>
    <mergeCell ref="B41:F41"/>
    <mergeCell ref="B35:F35"/>
    <mergeCell ref="B49:C49"/>
    <mergeCell ref="B50:F50"/>
    <mergeCell ref="B56:F56"/>
    <mergeCell ref="B62:F62"/>
    <mergeCell ref="B70:C70"/>
    <mergeCell ref="B71:F71"/>
    <mergeCell ref="B95:F95"/>
    <mergeCell ref="B94:C94"/>
    <mergeCell ref="B86:F86"/>
    <mergeCell ref="B101:F101"/>
    <mergeCell ref="B109:C109"/>
    <mergeCell ref="B110:F110"/>
    <mergeCell ref="B124:C124"/>
    <mergeCell ref="B116:F116"/>
    <mergeCell ref="B149:F149"/>
    <mergeCell ref="B157:C157"/>
    <mergeCell ref="B158:F158"/>
    <mergeCell ref="E162:L162"/>
    <mergeCell ref="B125:F125"/>
    <mergeCell ref="B131:F131"/>
    <mergeCell ref="B139:C139"/>
    <mergeCell ref="B140:F140"/>
    <mergeCell ref="B148:C148"/>
  </mergeCells>
  <phoneticPr fontId="4"/>
  <conditionalFormatting sqref="E1:E1048576 L1:L1048576">
    <cfRule type="beginsWith" dxfId="9" priority="9" operator="beginsWith" text="Gno">
      <formula>LEFT(E1,LEN("Gno"))="Gno"</formula>
    </cfRule>
    <cfRule type="beginsWith" dxfId="8" priority="10" operator="beginsWith" text="L">
      <formula>LEFT(E1,LEN("L"))="L"</formula>
    </cfRule>
    <cfRule type="beginsWith" dxfId="7" priority="11" operator="beginsWith" text="Q">
      <formula>LEFT(E1,LEN("Q"))="Q"</formula>
    </cfRule>
    <cfRule type="beginsWith" dxfId="6" priority="12" operator="beginsWith" text="B">
      <formula>LEFT(E1,LEN("B"))="B"</formula>
    </cfRule>
    <cfRule type="beginsWith" dxfId="5" priority="13" operator="beginsWith" text="S">
      <formula>LEFT(E1,LEN("S"))="S"</formula>
    </cfRule>
    <cfRule type="beginsWith" dxfId="4" priority="14" operator="beginsWith" text="J">
      <formula>LEFT(E1,LEN("J"))="J"</formula>
    </cfRule>
    <cfRule type="beginsWith" dxfId="3" priority="15" operator="beginsWith" text="K">
      <formula>LEFT(E1,LEN("K"))="K"</formula>
    </cfRule>
    <cfRule type="beginsWith" dxfId="2" priority="16" operator="beginsWith" text="A">
      <formula>LEFT(E1,LEN("A"))="A"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  <drawing r:id="rId2"/>
  <webPublishItems count="17">
    <webPublishItem id="24611" divId="result_main_24611" sourceType="sheet" destinationFile="C:\Users\mbuser933\OneDrive - Allied Telesis\Q_take_out\priv\oyaji\町ソ連\26春大会\総会資料\260320\result_main.htm"/>
    <webPublishItem id="17622" divId="result_main_17622" sourceType="printArea" destinationFile="C:\Users\mbuser933\OneDrive - Allied Telesis\Q_take_out\priv\oyaji\町ソ連\26春大会\260320_taikai_results\result_main.html"/>
    <webPublishItem id="16337" divId="result_main_16337" sourceType="range" sourceRef="A1:L3" destinationFile="P:\HP_Machida_1\root\taikai\result_main.html"/>
    <webPublishItem id="11078" divId="result_main_11078" sourceType="range" sourceRef="A1:L3" destinationFile="D:\HP_Machida_1\root\taikai\result_main.html"/>
    <webPublishItem id="542" divId="result_main.html_542" sourceType="range" sourceRef="A1:L165" destinationFile="P:\HP_Machida_1\msf\taikai\result_main.html"/>
    <webPublishItem id="23476" divId="result_main_23476" sourceType="range" sourceRef="A1:L167" destinationFile="C:\Users\K.Nishi\Desktop\HP_Machida_1\root\taikai\result_main.html"/>
    <webPublishItem id="17057" divId="result_main_17057" sourceType="range" sourceRef="A1:L167" destinationFile="C:\Users\K.Nishi\Desktop\HP_Machida_1\root\taikai\result_main.html"/>
    <webPublishItem id="12742" divId="result_main_12742" sourceType="range" sourceRef="A1:L167" destinationFile="E:\HP_Machida_1\root\taikai\result_main.html"/>
    <webPublishItem id="12065" divId="result_main_12065" sourceType="range" sourceRef="A1:L167" destinationFile="P:\HP_Machida_1\root\taikai\result_main.html"/>
    <webPublishItem id="16032" divId="result_main_16032" sourceType="range" sourceRef="A1:L167" destinationFile="P:\HP_Machida_1\root\taikai\result_main.html"/>
    <webPublishItem id="3853" divId="result_main_3853" sourceType="range" sourceRef="A1:L167" destinationFile="P:\HP_Machida_1\root\taikai_mem\r01aki_2.html"/>
    <webPublishItem id="3441" divId="result_main.html_3441" sourceType="range" sourceRef="A1:L167" destinationFile="P:\HP_Machida_1\root\taikai\result_main.html"/>
    <webPublishItem id="21146" divId="result_main_21146" sourceType="range" sourceRef="A1:L167" destinationFile="P:\HP_Machida_1\root\taikai\result_main.html"/>
    <webPublishItem id="7514" divId="result_main.html_7514" sourceType="range" sourceRef="A1:L167" destinationFile="C:\Users\mbuser933\OneDrive - Allied Telesis\Q_take_out\priv\oyaji\町ソ連\26春大会\総会資料\260320\result_main.html"/>
    <webPublishItem id="5254" divId="result_main.html_5254" sourceType="range" sourceRef="A1:L169" destinationFile="C:\Users\K.Nishi\Desktop\HP_Machida_1\root\taikai\result_main.html"/>
    <webPublishItem id="29925" divId="result_main_29925" sourceType="range" sourceRef="A1:L169" destinationFile="P:\HP_Machida_1\root\taikai\result_main.html"/>
    <webPublishItem id="2337" divId="result_main_2337" sourceType="range" sourceRef="A1:M169" destinationFile="C:\Users\mbuser933\OneDrive - Allied Telesis\Q_take_out\priv\oyaji\町ソ連\26春大会\総会資料\260320\result_main.html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2"/>
  <sheetViews>
    <sheetView topLeftCell="A30" workbookViewId="0">
      <selection activeCell="I25" sqref="I25"/>
    </sheetView>
  </sheetViews>
  <sheetFormatPr defaultRowHeight="24"/>
  <cols>
    <col min="1" max="1" width="4.75" customWidth="1"/>
    <col min="2" max="2" width="7.5" bestFit="1" customWidth="1"/>
    <col min="3" max="3" width="5.625" style="184" bestFit="1" customWidth="1"/>
    <col min="4" max="4" width="23.5" bestFit="1" customWidth="1"/>
    <col min="5" max="5" width="10.375" bestFit="1" customWidth="1"/>
    <col min="6" max="6" width="20.625" customWidth="1"/>
    <col min="8" max="8" width="8.875" style="9"/>
    <col min="9" max="18" width="6" bestFit="1" customWidth="1"/>
    <col min="19" max="32" width="3.625" customWidth="1"/>
  </cols>
  <sheetData>
    <row r="1" spans="1:18">
      <c r="A1" t="s">
        <v>8</v>
      </c>
      <c r="H1" s="9" t="s">
        <v>82</v>
      </c>
    </row>
    <row r="2" spans="1:18" ht="19.5">
      <c r="B2" s="43" t="s">
        <v>9</v>
      </c>
      <c r="C2" s="185" t="s">
        <v>230</v>
      </c>
      <c r="D2" s="68" t="s">
        <v>681</v>
      </c>
      <c r="E2" s="69" t="s">
        <v>9</v>
      </c>
      <c r="F2" s="27"/>
      <c r="H2" s="10"/>
      <c r="I2" s="4">
        <f>+I23</f>
        <v>12</v>
      </c>
      <c r="J2" s="4">
        <f t="shared" ref="J2:R2" si="0">+J23</f>
        <v>13</v>
      </c>
      <c r="K2" s="4">
        <f t="shared" si="0"/>
        <v>14</v>
      </c>
      <c r="L2" s="4">
        <f t="shared" si="0"/>
        <v>15</v>
      </c>
      <c r="M2" s="4">
        <f t="shared" si="0"/>
        <v>23</v>
      </c>
      <c r="N2" s="4">
        <f t="shared" si="0"/>
        <v>24</v>
      </c>
      <c r="O2" s="4">
        <f t="shared" si="0"/>
        <v>25</v>
      </c>
      <c r="P2" s="4">
        <f t="shared" si="0"/>
        <v>34</v>
      </c>
      <c r="Q2" s="4">
        <f t="shared" si="0"/>
        <v>35</v>
      </c>
      <c r="R2" s="4">
        <f t="shared" si="0"/>
        <v>45</v>
      </c>
    </row>
    <row r="3" spans="1:18" ht="19.5">
      <c r="B3" s="45"/>
      <c r="C3" s="185" t="s">
        <v>234</v>
      </c>
      <c r="D3" s="68" t="s">
        <v>441</v>
      </c>
      <c r="E3" s="69" t="s">
        <v>9</v>
      </c>
      <c r="F3" s="27"/>
      <c r="H3" s="13" t="str">
        <f t="shared" ref="H3:H19" si="1">+H24</f>
        <v>KA</v>
      </c>
      <c r="I3" s="4">
        <f>COUNTIF(予定・結果0405!$E:$E,Team_MST!I24)</f>
        <v>1</v>
      </c>
      <c r="J3" s="4">
        <f>COUNTIF(予定・結果0405!$E:$E,Team_MST!J24)</f>
        <v>1</v>
      </c>
      <c r="K3" s="4">
        <f>COUNTIF(予定・結果0405!$E:$E,Team_MST!K24)</f>
        <v>1</v>
      </c>
      <c r="L3" s="4">
        <f>COUNTIF(予定・結果0405!$E:$E,Team_MST!L24)</f>
        <v>0</v>
      </c>
      <c r="M3" s="4">
        <f>COUNTIF(予定・結果0405!$E:$E,Team_MST!M24)</f>
        <v>1</v>
      </c>
      <c r="N3" s="4">
        <f>COUNTIF(予定・結果0405!$E:$E,Team_MST!N24)</f>
        <v>1</v>
      </c>
      <c r="O3" s="4">
        <f>COUNTIF(予定・結果0405!$E:$E,Team_MST!O24)</f>
        <v>0</v>
      </c>
      <c r="P3" s="4">
        <f>COUNTIF(予定・結果0405!$E:$E,Team_MST!P24)</f>
        <v>1</v>
      </c>
      <c r="Q3" s="4">
        <f>COUNTIF(予定・結果0405!$E:$E,Team_MST!Q24)</f>
        <v>0</v>
      </c>
      <c r="R3" s="4">
        <f>COUNTIF(予定・結果0405!$E:$E,Team_MST!R24)</f>
        <v>0</v>
      </c>
    </row>
    <row r="4" spans="1:18" ht="19.5">
      <c r="B4" s="45"/>
      <c r="C4" s="185" t="s">
        <v>238</v>
      </c>
      <c r="D4" s="68" t="s">
        <v>314</v>
      </c>
      <c r="E4" s="69" t="s">
        <v>9</v>
      </c>
      <c r="F4" s="27"/>
      <c r="H4" s="13" t="str">
        <f t="shared" si="1"/>
        <v>KB</v>
      </c>
      <c r="I4" s="4">
        <f>COUNTIF(予定・結果0405!$E:$E,Team_MST!I25)</f>
        <v>1</v>
      </c>
      <c r="J4" s="4">
        <f>COUNTIF(予定・結果0405!$E:$E,Team_MST!J25)</f>
        <v>1</v>
      </c>
      <c r="K4" s="4">
        <f>COUNTIF(予定・結果0405!$E:$E,Team_MST!K25)</f>
        <v>1</v>
      </c>
      <c r="L4" s="4">
        <f>COUNTIF(予定・結果0405!$E:$E,Team_MST!L25)</f>
        <v>0</v>
      </c>
      <c r="M4" s="4">
        <f>COUNTIF(予定・結果0405!$E:$E,Team_MST!M25)</f>
        <v>1</v>
      </c>
      <c r="N4" s="4">
        <f>COUNTIF(予定・結果0405!$E:$E,Team_MST!N25)</f>
        <v>1</v>
      </c>
      <c r="O4" s="4">
        <f>COUNTIF(予定・結果0405!$E:$E,Team_MST!O25)</f>
        <v>0</v>
      </c>
      <c r="P4" s="4">
        <f>COUNTIF(予定・結果0405!$E:$E,Team_MST!P25)</f>
        <v>1</v>
      </c>
      <c r="Q4" s="4">
        <f>COUNTIF(予定・結果0405!$E:$E,Team_MST!Q25)</f>
        <v>0</v>
      </c>
      <c r="R4" s="4">
        <f>COUNTIF(予定・結果0405!$E:$E,Team_MST!R25)</f>
        <v>0</v>
      </c>
    </row>
    <row r="5" spans="1:18" ht="19.5">
      <c r="B5" s="45"/>
      <c r="C5" s="185" t="s">
        <v>242</v>
      </c>
      <c r="D5" s="68" t="s">
        <v>455</v>
      </c>
      <c r="E5" s="69" t="s">
        <v>9</v>
      </c>
      <c r="F5" s="27"/>
      <c r="H5" s="14" t="str">
        <f t="shared" si="1"/>
        <v>AA</v>
      </c>
      <c r="I5" s="4">
        <f>COUNTIF(予定・結果0405!$E:$E,Team_MST!I26)</f>
        <v>1</v>
      </c>
      <c r="J5" s="4">
        <f>COUNTIF(予定・結果0405!$E:$E,Team_MST!J26)</f>
        <v>1</v>
      </c>
      <c r="K5" s="4">
        <f>COUNTIF(予定・結果0405!$E:$E,Team_MST!K26)</f>
        <v>1</v>
      </c>
      <c r="L5" s="4">
        <f>COUNTIF(予定・結果0405!$E:$E,Team_MST!L26)</f>
        <v>0</v>
      </c>
      <c r="M5" s="4">
        <f>COUNTIF(予定・結果0405!$E:$E,Team_MST!M26)</f>
        <v>1</v>
      </c>
      <c r="N5" s="4">
        <f>COUNTIF(予定・結果0405!$E:$E,Team_MST!N26)</f>
        <v>1</v>
      </c>
      <c r="O5" s="4">
        <f>COUNTIF(予定・結果0405!$E:$E,Team_MST!O26)</f>
        <v>0</v>
      </c>
      <c r="P5" s="4">
        <f>COUNTIF(予定・結果0405!$E:$E,Team_MST!P26)</f>
        <v>0</v>
      </c>
      <c r="Q5" s="4">
        <f>COUNTIF(予定・結果0405!$E:$E,Team_MST!Q26)</f>
        <v>0</v>
      </c>
      <c r="R5" s="4">
        <f>COUNTIF(予定・結果0405!$E:$E,Team_MST!R26)</f>
        <v>0</v>
      </c>
    </row>
    <row r="6" spans="1:18" ht="19.5">
      <c r="B6" s="45"/>
      <c r="C6" s="185" t="s">
        <v>245</v>
      </c>
      <c r="D6" s="68" t="s">
        <v>422</v>
      </c>
      <c r="E6" s="69" t="s">
        <v>9</v>
      </c>
      <c r="F6" s="27"/>
      <c r="H6" s="14" t="str">
        <f t="shared" si="1"/>
        <v>AB</v>
      </c>
      <c r="I6" s="4">
        <f>COUNTIF(予定・結果0405!$E:$E,Team_MST!I27)</f>
        <v>1</v>
      </c>
      <c r="J6" s="4">
        <f>COUNTIF(予定・結果0405!$E:$E,Team_MST!J27)</f>
        <v>1</v>
      </c>
      <c r="K6" s="4">
        <f>COUNTIF(予定・結果0405!$E:$E,Team_MST!K27)</f>
        <v>1</v>
      </c>
      <c r="L6" s="4">
        <f>COUNTIF(予定・結果0405!$E:$E,Team_MST!L27)</f>
        <v>0</v>
      </c>
      <c r="M6" s="4">
        <f>COUNTIF(予定・結果0405!$E:$E,Team_MST!M27)</f>
        <v>1</v>
      </c>
      <c r="N6" s="4">
        <f>COUNTIF(予定・結果0405!$E:$E,Team_MST!N27)</f>
        <v>1</v>
      </c>
      <c r="O6" s="4">
        <f>COUNTIF(予定・結果0405!$E:$E,Team_MST!O27)</f>
        <v>0</v>
      </c>
      <c r="P6" s="4">
        <f>COUNTIF(予定・結果0405!$E:$E,Team_MST!P27)</f>
        <v>1</v>
      </c>
      <c r="Q6" s="4">
        <f>COUNTIF(予定・結果0405!$E:$E,Team_MST!Q27)</f>
        <v>0</v>
      </c>
      <c r="R6" s="4">
        <f>COUNTIF(予定・結果0405!$E:$E,Team_MST!R27)</f>
        <v>0</v>
      </c>
    </row>
    <row r="7" spans="1:18" ht="19.5">
      <c r="B7" s="45"/>
      <c r="C7" s="185" t="s">
        <v>249</v>
      </c>
      <c r="D7" s="68" t="s">
        <v>392</v>
      </c>
      <c r="E7" s="69" t="s">
        <v>9</v>
      </c>
      <c r="F7" s="27"/>
      <c r="H7" s="14" t="str">
        <f t="shared" si="1"/>
        <v>AC</v>
      </c>
      <c r="I7" s="4">
        <f>COUNTIF(予定・結果0405!$E:$E,Team_MST!I28)</f>
        <v>1</v>
      </c>
      <c r="J7" s="4">
        <f>COUNTIF(予定・結果0405!$E:$E,Team_MST!J28)</f>
        <v>1</v>
      </c>
      <c r="K7" s="4">
        <f>COUNTIF(予定・結果0405!$E:$E,Team_MST!K28)</f>
        <v>1</v>
      </c>
      <c r="L7" s="4">
        <f>COUNTIF(予定・結果0405!$E:$E,Team_MST!L28)</f>
        <v>0</v>
      </c>
      <c r="M7" s="4">
        <f>COUNTIF(予定・結果0405!$E:$E,Team_MST!M28)</f>
        <v>1</v>
      </c>
      <c r="N7" s="4">
        <f>COUNTIF(予定・結果0405!$E:$E,Team_MST!N28)</f>
        <v>1</v>
      </c>
      <c r="O7" s="4">
        <f>COUNTIF(予定・結果0405!$E:$E,Team_MST!O28)</f>
        <v>0</v>
      </c>
      <c r="P7" s="4">
        <f>COUNTIF(予定・結果0405!$E:$E,Team_MST!P28)</f>
        <v>1</v>
      </c>
      <c r="Q7" s="4">
        <f>COUNTIF(予定・結果0405!$E:$E,Team_MST!Q28)</f>
        <v>0</v>
      </c>
      <c r="R7" s="4">
        <f>COUNTIF(予定・結果0405!$E:$E,Team_MST!R28)</f>
        <v>0</v>
      </c>
    </row>
    <row r="8" spans="1:18" ht="19.5">
      <c r="B8" s="45"/>
      <c r="C8" s="185" t="s">
        <v>252</v>
      </c>
      <c r="D8" s="68" t="s">
        <v>409</v>
      </c>
      <c r="E8" s="69" t="s">
        <v>9</v>
      </c>
      <c r="F8" s="27"/>
      <c r="H8" s="14" t="str">
        <f t="shared" si="1"/>
        <v>AD</v>
      </c>
      <c r="I8" s="4">
        <f>COUNTIF(予定・結果0405!$E:$E,Team_MST!I29)</f>
        <v>0</v>
      </c>
      <c r="J8" s="4">
        <f>COUNTIF(予定・結果0405!$E:$E,Team_MST!J29)</f>
        <v>0</v>
      </c>
      <c r="K8" s="4">
        <f>COUNTIF(予定・結果0405!$E:$E,Team_MST!K29)</f>
        <v>0</v>
      </c>
      <c r="L8" s="4">
        <f>COUNTIF(予定・結果0405!$E:$E,Team_MST!L29)</f>
        <v>0</v>
      </c>
      <c r="M8" s="4">
        <f>COUNTIF(予定・結果0405!$E:$E,Team_MST!M29)</f>
        <v>0</v>
      </c>
      <c r="N8" s="4">
        <f>COUNTIF(予定・結果0405!$E:$E,Team_MST!N29)</f>
        <v>0</v>
      </c>
      <c r="O8" s="4">
        <f>COUNTIF(予定・結果0405!$E:$E,Team_MST!O29)</f>
        <v>0</v>
      </c>
      <c r="P8" s="4">
        <f>COUNTIF(予定・結果0405!$E:$E,Team_MST!P29)</f>
        <v>0</v>
      </c>
      <c r="Q8" s="4">
        <f>COUNTIF(予定・結果0405!$E:$E,Team_MST!Q29)</f>
        <v>0</v>
      </c>
      <c r="R8" s="4">
        <f>COUNTIF(予定・結果0405!$E:$E,Team_MST!R29)</f>
        <v>0</v>
      </c>
    </row>
    <row r="9" spans="1:18" ht="19.5">
      <c r="B9" s="46"/>
      <c r="C9" s="185" t="s">
        <v>256</v>
      </c>
      <c r="D9" s="68" t="s">
        <v>364</v>
      </c>
      <c r="E9" s="69" t="s">
        <v>9</v>
      </c>
      <c r="F9" s="27"/>
      <c r="H9" s="15" t="str">
        <f t="shared" si="1"/>
        <v>BA</v>
      </c>
      <c r="I9" s="4">
        <f>COUNTIF(予定・結果0405!$E:$E,Team_MST!I30)</f>
        <v>1</v>
      </c>
      <c r="J9" s="4">
        <f>COUNTIF(予定・結果0405!$E:$E,Team_MST!J30)</f>
        <v>1</v>
      </c>
      <c r="K9" s="4">
        <f>COUNTIF(予定・結果0405!$E:$E,Team_MST!K30)</f>
        <v>1</v>
      </c>
      <c r="L9" s="4">
        <f>COUNTIF(予定・結果0405!$E:$E,Team_MST!L30)</f>
        <v>0</v>
      </c>
      <c r="M9" s="4">
        <f>COUNTIF(予定・結果0405!$E:$E,Team_MST!M30)</f>
        <v>1</v>
      </c>
      <c r="N9" s="4">
        <f>COUNTIF(予定・結果0405!$E:$E,Team_MST!N30)</f>
        <v>1</v>
      </c>
      <c r="O9" s="4">
        <f>COUNTIF(予定・結果0405!$E:$E,Team_MST!O30)</f>
        <v>0</v>
      </c>
      <c r="P9" s="4">
        <f>COUNTIF(予定・結果0405!$E:$E,Team_MST!P30)</f>
        <v>1</v>
      </c>
      <c r="Q9" s="4">
        <f>COUNTIF(予定・結果0405!$E:$E,Team_MST!Q30)</f>
        <v>0</v>
      </c>
      <c r="R9" s="4">
        <f>COUNTIF(予定・結果0405!$E:$E,Team_MST!R30)</f>
        <v>0</v>
      </c>
    </row>
    <row r="10" spans="1:18" ht="19.5">
      <c r="B10" s="47" t="s">
        <v>18</v>
      </c>
      <c r="C10" s="186" t="s">
        <v>231</v>
      </c>
      <c r="D10" s="70" t="s">
        <v>419</v>
      </c>
      <c r="E10" s="69" t="s">
        <v>67</v>
      </c>
      <c r="F10" s="27"/>
      <c r="H10" s="15" t="str">
        <f t="shared" si="1"/>
        <v>BB</v>
      </c>
      <c r="I10" s="4">
        <f>COUNTIF(予定・結果0405!$E:$E,Team_MST!I31)</f>
        <v>1</v>
      </c>
      <c r="J10" s="4">
        <f>COUNTIF(予定・結果0405!$E:$E,Team_MST!J31)</f>
        <v>1</v>
      </c>
      <c r="K10" s="4">
        <f>COUNTIF(予定・結果0405!$E:$E,Team_MST!K31)</f>
        <v>0</v>
      </c>
      <c r="L10" s="4">
        <f>COUNTIF(予定・結果0405!$E:$E,Team_MST!L31)</f>
        <v>0</v>
      </c>
      <c r="M10" s="4">
        <f>COUNTIF(予定・結果0405!$E:$E,Team_MST!M31)</f>
        <v>1</v>
      </c>
      <c r="N10" s="4">
        <f>COUNTIF(予定・結果0405!$E:$E,Team_MST!N31)</f>
        <v>0</v>
      </c>
      <c r="O10" s="4">
        <f>COUNTIF(予定・結果0405!$E:$E,Team_MST!O31)</f>
        <v>0</v>
      </c>
      <c r="P10" s="4">
        <f>COUNTIF(予定・結果0405!$E:$E,Team_MST!P31)</f>
        <v>0</v>
      </c>
      <c r="Q10" s="4">
        <f>COUNTIF(予定・結果0405!$E:$E,Team_MST!Q31)</f>
        <v>0</v>
      </c>
      <c r="R10" s="4">
        <f>COUNTIF(予定・結果0405!$E:$E,Team_MST!R31)</f>
        <v>0</v>
      </c>
    </row>
    <row r="11" spans="1:18" ht="19.5">
      <c r="B11" s="49"/>
      <c r="C11" s="186" t="s">
        <v>235</v>
      </c>
      <c r="D11" s="70" t="s">
        <v>726</v>
      </c>
      <c r="E11" s="69" t="s">
        <v>67</v>
      </c>
      <c r="F11" s="27"/>
      <c r="H11" s="15" t="str">
        <f t="shared" si="1"/>
        <v>BC</v>
      </c>
      <c r="I11" s="4">
        <f>COUNTIF(予定・結果0405!$E:$E,Team_MST!I32)</f>
        <v>1</v>
      </c>
      <c r="J11" s="4">
        <f>COUNTIF(予定・結果0405!$E:$E,Team_MST!J32)</f>
        <v>1</v>
      </c>
      <c r="K11" s="4">
        <f>COUNTIF(予定・結果0405!$E:$E,Team_MST!K32)</f>
        <v>0</v>
      </c>
      <c r="L11" s="4">
        <f>COUNTIF(予定・結果0405!$E:$E,Team_MST!L32)</f>
        <v>0</v>
      </c>
      <c r="M11" s="4">
        <f>COUNTIF(予定・結果0405!$E:$E,Team_MST!M32)</f>
        <v>1</v>
      </c>
      <c r="N11" s="4">
        <f>COUNTIF(予定・結果0405!$E:$E,Team_MST!N32)</f>
        <v>0</v>
      </c>
      <c r="O11" s="4">
        <f>COUNTIF(予定・結果0405!$E:$E,Team_MST!O32)</f>
        <v>0</v>
      </c>
      <c r="P11" s="4">
        <f>COUNTIF(予定・結果0405!$E:$E,Team_MST!P32)</f>
        <v>0</v>
      </c>
      <c r="Q11" s="4">
        <f>COUNTIF(予定・結果0405!$E:$E,Team_MST!Q32)</f>
        <v>0</v>
      </c>
      <c r="R11" s="4">
        <f>COUNTIF(予定・結果0405!$E:$E,Team_MST!R32)</f>
        <v>0</v>
      </c>
    </row>
    <row r="12" spans="1:18" ht="19.5">
      <c r="B12" s="49"/>
      <c r="C12" s="186" t="s">
        <v>239</v>
      </c>
      <c r="D12" s="70" t="s">
        <v>727</v>
      </c>
      <c r="E12" s="69" t="s">
        <v>67</v>
      </c>
      <c r="F12" s="27"/>
      <c r="H12" s="15" t="str">
        <f t="shared" si="1"/>
        <v>BD</v>
      </c>
      <c r="I12" s="4">
        <f>COUNTIF(予定・結果0405!$E:$E,Team_MST!I33)</f>
        <v>0</v>
      </c>
      <c r="J12" s="4">
        <f>COUNTIF(予定・結果0405!$E:$E,Team_MST!J33)</f>
        <v>0</v>
      </c>
      <c r="K12" s="4">
        <f>COUNTIF(予定・結果0405!$E:$E,Team_MST!K33)</f>
        <v>0</v>
      </c>
      <c r="L12" s="4">
        <f>COUNTIF(予定・結果0405!$E:$E,Team_MST!L33)</f>
        <v>0</v>
      </c>
      <c r="M12" s="4">
        <f>COUNTIF(予定・結果0405!$E:$E,Team_MST!M33)</f>
        <v>0</v>
      </c>
      <c r="N12" s="4">
        <f>COUNTIF(予定・結果0405!$E:$E,Team_MST!N33)</f>
        <v>0</v>
      </c>
      <c r="O12" s="4">
        <f>COUNTIF(予定・結果0405!$E:$E,Team_MST!O33)</f>
        <v>0</v>
      </c>
      <c r="P12" s="4">
        <f>COUNTIF(予定・結果0405!$E:$E,Team_MST!P33)</f>
        <v>0</v>
      </c>
      <c r="Q12" s="4">
        <f>COUNTIF(予定・結果0405!$E:$E,Team_MST!Q33)</f>
        <v>0</v>
      </c>
      <c r="R12" s="4">
        <f>COUNTIF(予定・結果0405!$E:$E,Team_MST!R33)</f>
        <v>0</v>
      </c>
    </row>
    <row r="13" spans="1:18" ht="19.5">
      <c r="B13" s="49"/>
      <c r="C13" s="186" t="s">
        <v>243</v>
      </c>
      <c r="D13" s="70" t="s">
        <v>696</v>
      </c>
      <c r="E13" s="69" t="s">
        <v>67</v>
      </c>
      <c r="F13" s="27"/>
      <c r="H13" s="100" t="str">
        <f t="shared" si="1"/>
        <v>JA</v>
      </c>
      <c r="I13" s="4">
        <f>COUNTIF(予定・結果0405!$E:$E,Team_MST!I34)</f>
        <v>1</v>
      </c>
      <c r="J13" s="4">
        <f>COUNTIF(予定・結果0405!$E:$E,Team_MST!J34)</f>
        <v>1</v>
      </c>
      <c r="K13" s="4">
        <f>COUNTIF(予定・結果0405!$E:$E,Team_MST!K34)</f>
        <v>0</v>
      </c>
      <c r="L13" s="4">
        <f>COUNTIF(予定・結果0405!$E:$E,Team_MST!L34)</f>
        <v>0</v>
      </c>
      <c r="M13" s="4">
        <f>COUNTIF(予定・結果0405!$E:$E,Team_MST!M34)</f>
        <v>1</v>
      </c>
      <c r="N13" s="4">
        <f>COUNTIF(予定・結果0405!$E:$E,Team_MST!N34)</f>
        <v>0</v>
      </c>
      <c r="O13" s="4">
        <f>COUNTIF(予定・結果0405!$E:$E,Team_MST!O34)</f>
        <v>0</v>
      </c>
      <c r="P13" s="4">
        <f>COUNTIF(予定・結果0405!$E:$E,Team_MST!P34)</f>
        <v>0</v>
      </c>
      <c r="Q13" s="4">
        <f>COUNTIF(予定・結果0405!$E:$E,Team_MST!Q34)</f>
        <v>0</v>
      </c>
      <c r="R13" s="4">
        <f>COUNTIF(予定・結果0405!$E:$E,Team_MST!R34)</f>
        <v>0</v>
      </c>
    </row>
    <row r="14" spans="1:18" ht="19.5">
      <c r="B14" s="49"/>
      <c r="C14" s="186" t="s">
        <v>246</v>
      </c>
      <c r="D14" s="70" t="s">
        <v>728</v>
      </c>
      <c r="E14" s="69" t="s">
        <v>67</v>
      </c>
      <c r="F14" s="27"/>
      <c r="H14" s="100" t="str">
        <f t="shared" si="1"/>
        <v>JB</v>
      </c>
      <c r="I14" s="4">
        <f>COUNTIF(予定・結果0405!$E:$E,Team_MST!I35)</f>
        <v>0</v>
      </c>
      <c r="J14" s="4">
        <f>COUNTIF(予定・結果0405!$E:$E,Team_MST!J35)</f>
        <v>1</v>
      </c>
      <c r="K14" s="4">
        <f>COUNTIF(予定・結果0405!$E:$E,Team_MST!K35)</f>
        <v>0</v>
      </c>
      <c r="L14" s="4">
        <f>COUNTIF(予定・結果0405!$E:$E,Team_MST!L35)</f>
        <v>0</v>
      </c>
      <c r="M14" s="4">
        <f>COUNTIF(予定・結果0405!$E:$E,Team_MST!M35)</f>
        <v>1</v>
      </c>
      <c r="N14" s="4">
        <f>COUNTIF(予定・結果0405!$E:$E,Team_MST!N35)</f>
        <v>0</v>
      </c>
      <c r="O14" s="4">
        <f>COUNTIF(予定・結果0405!$E:$E,Team_MST!O35)</f>
        <v>0</v>
      </c>
      <c r="P14" s="4">
        <f>COUNTIF(予定・結果0405!$E:$E,Team_MST!P35)</f>
        <v>0</v>
      </c>
      <c r="Q14" s="4">
        <f>COUNTIF(予定・結果0405!$E:$E,Team_MST!Q35)</f>
        <v>0</v>
      </c>
      <c r="R14" s="4">
        <f>COUNTIF(予定・結果0405!$E:$E,Team_MST!R35)</f>
        <v>0</v>
      </c>
    </row>
    <row r="15" spans="1:18" ht="19.5">
      <c r="B15" s="49"/>
      <c r="C15" s="186" t="s">
        <v>250</v>
      </c>
      <c r="D15" s="70" t="s">
        <v>729</v>
      </c>
      <c r="E15" s="69" t="s">
        <v>67</v>
      </c>
      <c r="F15" s="27"/>
      <c r="H15" s="16" t="str">
        <f t="shared" si="1"/>
        <v>SA</v>
      </c>
      <c r="I15" s="4">
        <f>COUNTIF(予定・結果0405!$E:$E,Team_MST!I36)</f>
        <v>1</v>
      </c>
      <c r="J15" s="4">
        <f>COUNTIF(予定・結果0405!$E:$E,Team_MST!J36)</f>
        <v>1</v>
      </c>
      <c r="K15" s="4">
        <f>COUNTIF(予定・結果0405!$E:$E,Team_MST!K36)</f>
        <v>1</v>
      </c>
      <c r="L15" s="4">
        <f>COUNTIF(予定・結果0405!$E:$E,Team_MST!L36)</f>
        <v>0</v>
      </c>
      <c r="M15" s="4">
        <f>COUNTIF(予定・結果0405!$E:$E,Team_MST!M36)</f>
        <v>1</v>
      </c>
      <c r="N15" s="4">
        <f>COUNTIF(予定・結果0405!$E:$E,Team_MST!N36)</f>
        <v>1</v>
      </c>
      <c r="O15" s="4">
        <f>COUNTIF(予定・結果0405!$E:$E,Team_MST!O36)</f>
        <v>0</v>
      </c>
      <c r="P15" s="4">
        <f>COUNTIF(予定・結果0405!$E:$E,Team_MST!P36)</f>
        <v>1</v>
      </c>
      <c r="Q15" s="4">
        <f>COUNTIF(予定・結果0405!$E:$E,Team_MST!Q36)</f>
        <v>0</v>
      </c>
      <c r="R15" s="4">
        <f>COUNTIF(予定・結果0405!$E:$E,Team_MST!R36)</f>
        <v>0</v>
      </c>
    </row>
    <row r="16" spans="1:18" ht="19.5">
      <c r="B16" s="49"/>
      <c r="C16" s="186" t="s">
        <v>253</v>
      </c>
      <c r="D16" s="70" t="s">
        <v>573</v>
      </c>
      <c r="E16" s="69" t="s">
        <v>67</v>
      </c>
      <c r="F16" s="27"/>
      <c r="H16" s="16" t="str">
        <f t="shared" si="1"/>
        <v>SB</v>
      </c>
      <c r="I16" s="4">
        <f>COUNTIF(予定・結果0405!$E:$E,Team_MST!I37)</f>
        <v>1</v>
      </c>
      <c r="J16" s="4">
        <f>COUNTIF(予定・結果0405!$E:$E,Team_MST!J37)</f>
        <v>1</v>
      </c>
      <c r="K16" s="4">
        <f>COUNTIF(予定・結果0405!$E:$E,Team_MST!K37)</f>
        <v>0</v>
      </c>
      <c r="L16" s="4">
        <f>COUNTIF(予定・結果0405!$E:$E,Team_MST!L37)</f>
        <v>0</v>
      </c>
      <c r="M16" s="4">
        <f>COUNTIF(予定・結果0405!$E:$E,Team_MST!M37)</f>
        <v>1</v>
      </c>
      <c r="N16" s="4">
        <f>COUNTIF(予定・結果0405!$E:$E,Team_MST!N37)</f>
        <v>0</v>
      </c>
      <c r="O16" s="4">
        <f>COUNTIF(予定・結果0405!$E:$E,Team_MST!O37)</f>
        <v>0</v>
      </c>
      <c r="P16" s="4">
        <f>COUNTIF(予定・結果0405!$E:$E,Team_MST!P37)</f>
        <v>0</v>
      </c>
      <c r="Q16" s="4">
        <f>COUNTIF(予定・結果0405!$E:$E,Team_MST!Q37)</f>
        <v>0</v>
      </c>
      <c r="R16" s="4">
        <f>COUNTIF(予定・結果0405!$E:$E,Team_MST!R37)</f>
        <v>0</v>
      </c>
    </row>
    <row r="17" spans="2:18" ht="19.5">
      <c r="B17" s="49"/>
      <c r="C17" s="186" t="s">
        <v>257</v>
      </c>
      <c r="D17" s="70" t="s">
        <v>730</v>
      </c>
      <c r="E17" s="69" t="s">
        <v>67</v>
      </c>
      <c r="F17" s="27"/>
      <c r="H17" s="16" t="str">
        <f t="shared" si="1"/>
        <v>SC</v>
      </c>
      <c r="I17" s="4">
        <f>COUNTIF(予定・結果0405!$E:$E,Team_MST!I38)</f>
        <v>1</v>
      </c>
      <c r="J17" s="4">
        <f>COUNTIF(予定・結果0405!$E:$E,Team_MST!J38)</f>
        <v>1</v>
      </c>
      <c r="K17" s="4">
        <f>COUNTIF(予定・結果0405!$E:$E,Team_MST!K38)</f>
        <v>0</v>
      </c>
      <c r="L17" s="4">
        <f>COUNTIF(予定・結果0405!$E:$E,Team_MST!L38)</f>
        <v>0</v>
      </c>
      <c r="M17" s="4">
        <f>COUNTIF(予定・結果0405!$E:$E,Team_MST!M38)</f>
        <v>1</v>
      </c>
      <c r="N17" s="4">
        <f>COUNTIF(予定・結果0405!$E:$E,Team_MST!N38)</f>
        <v>0</v>
      </c>
      <c r="O17" s="4">
        <f>COUNTIF(予定・結果0405!$E:$E,Team_MST!O38)</f>
        <v>0</v>
      </c>
      <c r="P17" s="4">
        <f>COUNTIF(予定・結果0405!$E:$E,Team_MST!P38)</f>
        <v>0</v>
      </c>
      <c r="Q17" s="4">
        <f>COUNTIF(予定・結果0405!$E:$E,Team_MST!Q38)</f>
        <v>0</v>
      </c>
      <c r="R17" s="4">
        <f>COUNTIF(予定・結果0405!$E:$E,Team_MST!R38)</f>
        <v>0</v>
      </c>
    </row>
    <row r="18" spans="2:18" ht="19.5">
      <c r="B18" s="49"/>
      <c r="C18" s="186" t="s">
        <v>258</v>
      </c>
      <c r="D18" s="70" t="s">
        <v>566</v>
      </c>
      <c r="E18" s="69" t="s">
        <v>67</v>
      </c>
      <c r="F18" s="27"/>
      <c r="H18" s="17" t="str">
        <f t="shared" si="1"/>
        <v>QA</v>
      </c>
      <c r="I18" s="4">
        <f>COUNTIF(予定・結果0405!$E:$E,Team_MST!I39)</f>
        <v>1</v>
      </c>
      <c r="J18" s="4">
        <f>COUNTIF(予定・結果0405!$E:$E,Team_MST!J39)</f>
        <v>1</v>
      </c>
      <c r="K18" s="4">
        <f>COUNTIF(予定・結果0405!$E:$E,Team_MST!K39)</f>
        <v>1</v>
      </c>
      <c r="L18" s="4">
        <f>COUNTIF(予定・結果0405!$E:$E,Team_MST!L39)</f>
        <v>0</v>
      </c>
      <c r="M18" s="4">
        <f>COUNTIF(予定・結果0405!$E:$E,Team_MST!M39)</f>
        <v>1</v>
      </c>
      <c r="N18" s="4">
        <f>COUNTIF(予定・結果0405!$E:$E,Team_MST!N39)</f>
        <v>1</v>
      </c>
      <c r="O18" s="4">
        <f>COUNTIF(予定・結果0405!$E:$E,Team_MST!O39)</f>
        <v>0</v>
      </c>
      <c r="P18" s="4">
        <f>COUNTIF(予定・結果0405!$E:$E,Team_MST!P39)</f>
        <v>1</v>
      </c>
      <c r="Q18" s="4">
        <f>COUNTIF(予定・結果0405!$E:$E,Team_MST!Q39)</f>
        <v>0</v>
      </c>
      <c r="R18" s="4">
        <f>COUNTIF(予定・結果0405!$E:$E,Team_MST!R39)</f>
        <v>0</v>
      </c>
    </row>
    <row r="19" spans="2:18" ht="19.5">
      <c r="B19" s="49"/>
      <c r="C19" s="186" t="s">
        <v>259</v>
      </c>
      <c r="D19" s="70" t="s">
        <v>731</v>
      </c>
      <c r="E19" s="69" t="s">
        <v>67</v>
      </c>
      <c r="F19" s="27"/>
      <c r="H19" s="18" t="str">
        <f t="shared" si="1"/>
        <v>LA</v>
      </c>
      <c r="I19" s="4">
        <f>COUNTIF(予定・結果0405!$E:$E,Team_MST!I40)</f>
        <v>1</v>
      </c>
      <c r="J19" s="4">
        <f>COUNTIF(予定・結果0405!$E:$E,Team_MST!J40)</f>
        <v>1</v>
      </c>
      <c r="K19" s="4">
        <f>COUNTIF(予定・結果0405!$E:$E,Team_MST!K40)</f>
        <v>0</v>
      </c>
      <c r="L19" s="4">
        <f>COUNTIF(予定・結果0405!$E:$E,Team_MST!L40)</f>
        <v>0</v>
      </c>
      <c r="M19" s="4">
        <f>COUNTIF(予定・結果0405!$E:$E,Team_MST!M40)</f>
        <v>1</v>
      </c>
      <c r="N19" s="4">
        <f>COUNTIF(予定・結果0405!$E:$E,Team_MST!N40)</f>
        <v>0</v>
      </c>
      <c r="O19" s="4">
        <f>COUNTIF(予定・結果0405!$E:$E,Team_MST!O40)</f>
        <v>0</v>
      </c>
      <c r="P19" s="4">
        <f>COUNTIF(予定・結果0405!$E:$E,Team_MST!P40)</f>
        <v>0</v>
      </c>
      <c r="Q19" s="4">
        <f>COUNTIF(予定・結果0405!$E:$E,Team_MST!Q40)</f>
        <v>0</v>
      </c>
      <c r="R19" s="4">
        <f>COUNTIF(予定・結果0405!$E:$E,Team_MST!R40)</f>
        <v>0</v>
      </c>
    </row>
    <row r="20" spans="2:18" ht="19.5">
      <c r="B20" s="49"/>
      <c r="C20" s="186" t="s">
        <v>260</v>
      </c>
      <c r="D20" s="70" t="s">
        <v>406</v>
      </c>
      <c r="E20" s="69" t="s">
        <v>67</v>
      </c>
      <c r="F20" s="27"/>
    </row>
    <row r="21" spans="2:18" ht="19.5">
      <c r="B21" s="49"/>
      <c r="C21" s="186" t="s">
        <v>261</v>
      </c>
      <c r="D21" s="70" t="s">
        <v>732</v>
      </c>
      <c r="E21" s="69" t="s">
        <v>67</v>
      </c>
      <c r="F21" s="27"/>
    </row>
    <row r="22" spans="2:18" ht="19.5">
      <c r="B22" s="50" t="s">
        <v>33</v>
      </c>
      <c r="C22" s="183" t="s">
        <v>285</v>
      </c>
      <c r="D22" s="71" t="s">
        <v>328</v>
      </c>
      <c r="E22" s="69" t="s">
        <v>68</v>
      </c>
      <c r="F22" s="27"/>
    </row>
    <row r="23" spans="2:18" ht="19.5">
      <c r="B23" s="52"/>
      <c r="C23" s="183" t="s">
        <v>286</v>
      </c>
      <c r="D23" s="71" t="s">
        <v>733</v>
      </c>
      <c r="E23" s="69" t="s">
        <v>68</v>
      </c>
      <c r="F23" s="27"/>
      <c r="H23" s="11"/>
      <c r="I23" s="12">
        <v>12</v>
      </c>
      <c r="J23" s="12">
        <v>13</v>
      </c>
      <c r="K23" s="12">
        <v>14</v>
      </c>
      <c r="L23" s="12">
        <v>15</v>
      </c>
      <c r="M23" s="12">
        <v>23</v>
      </c>
      <c r="N23" s="12">
        <v>24</v>
      </c>
      <c r="O23" s="12">
        <v>25</v>
      </c>
      <c r="P23" s="12">
        <v>34</v>
      </c>
      <c r="Q23" s="12">
        <v>35</v>
      </c>
      <c r="R23" s="12">
        <v>45</v>
      </c>
    </row>
    <row r="24" spans="2:18" ht="19.5">
      <c r="B24" s="52"/>
      <c r="C24" s="183" t="s">
        <v>287</v>
      </c>
      <c r="D24" s="71" t="s">
        <v>734</v>
      </c>
      <c r="E24" s="69" t="s">
        <v>68</v>
      </c>
      <c r="F24" s="27"/>
      <c r="H24" s="11" t="s">
        <v>83</v>
      </c>
      <c r="I24" s="12" t="str">
        <f>$H24&amp;I$23</f>
        <v>KA12</v>
      </c>
      <c r="J24" s="12" t="str">
        <f t="shared" ref="J24:R40" si="2">$H24&amp;J$23</f>
        <v>KA13</v>
      </c>
      <c r="K24" s="12" t="str">
        <f t="shared" si="2"/>
        <v>KA14</v>
      </c>
      <c r="L24" s="12" t="str">
        <f t="shared" si="2"/>
        <v>KA15</v>
      </c>
      <c r="M24" s="12" t="str">
        <f t="shared" si="2"/>
        <v>KA23</v>
      </c>
      <c r="N24" s="12" t="str">
        <f t="shared" si="2"/>
        <v>KA24</v>
      </c>
      <c r="O24" s="12" t="str">
        <f t="shared" si="2"/>
        <v>KA25</v>
      </c>
      <c r="P24" s="12" t="str">
        <f t="shared" si="2"/>
        <v>KA34</v>
      </c>
      <c r="Q24" s="12" t="str">
        <f t="shared" si="2"/>
        <v>KA35</v>
      </c>
      <c r="R24" s="12" t="str">
        <f t="shared" si="2"/>
        <v>KA45</v>
      </c>
    </row>
    <row r="25" spans="2:18" ht="19.5">
      <c r="B25" s="52"/>
      <c r="C25" s="183" t="s">
        <v>288</v>
      </c>
      <c r="D25" s="71" t="s">
        <v>533</v>
      </c>
      <c r="E25" s="69" t="s">
        <v>68</v>
      </c>
      <c r="F25" s="27"/>
      <c r="H25" s="11" t="s">
        <v>84</v>
      </c>
      <c r="I25" s="12" t="str">
        <f t="shared" ref="I25:I40" si="3">$H25&amp;I$23</f>
        <v>KB12</v>
      </c>
      <c r="J25" s="12" t="str">
        <f t="shared" si="2"/>
        <v>KB13</v>
      </c>
      <c r="K25" s="12" t="str">
        <f t="shared" si="2"/>
        <v>KB14</v>
      </c>
      <c r="L25" s="12" t="str">
        <f t="shared" si="2"/>
        <v>KB15</v>
      </c>
      <c r="M25" s="12" t="str">
        <f t="shared" si="2"/>
        <v>KB23</v>
      </c>
      <c r="N25" s="12" t="str">
        <f t="shared" si="2"/>
        <v>KB24</v>
      </c>
      <c r="O25" s="12" t="str">
        <f t="shared" si="2"/>
        <v>KB25</v>
      </c>
      <c r="P25" s="12" t="str">
        <f t="shared" si="2"/>
        <v>KB34</v>
      </c>
      <c r="Q25" s="12" t="str">
        <f t="shared" si="2"/>
        <v>KB35</v>
      </c>
      <c r="R25" s="12" t="str">
        <f t="shared" si="2"/>
        <v>KB45</v>
      </c>
    </row>
    <row r="26" spans="2:18" ht="19.5">
      <c r="B26" s="52"/>
      <c r="C26" s="183" t="s">
        <v>289</v>
      </c>
      <c r="D26" s="71" t="s">
        <v>395</v>
      </c>
      <c r="E26" s="69" t="s">
        <v>68</v>
      </c>
      <c r="F26" s="27"/>
      <c r="H26" s="11" t="s">
        <v>85</v>
      </c>
      <c r="I26" s="12" t="str">
        <f t="shared" si="3"/>
        <v>AA12</v>
      </c>
      <c r="J26" s="12" t="str">
        <f t="shared" si="2"/>
        <v>AA13</v>
      </c>
      <c r="K26" s="12" t="str">
        <f t="shared" si="2"/>
        <v>AA14</v>
      </c>
      <c r="L26" s="12" t="str">
        <f t="shared" si="2"/>
        <v>AA15</v>
      </c>
      <c r="M26" s="12" t="str">
        <f t="shared" si="2"/>
        <v>AA23</v>
      </c>
      <c r="N26" s="12" t="str">
        <f t="shared" si="2"/>
        <v>AA24</v>
      </c>
      <c r="O26" s="12" t="str">
        <f t="shared" si="2"/>
        <v>AA25</v>
      </c>
      <c r="P26" s="12" t="str">
        <f t="shared" si="2"/>
        <v>AA34</v>
      </c>
      <c r="Q26" s="12" t="str">
        <f t="shared" si="2"/>
        <v>AA35</v>
      </c>
      <c r="R26" s="12" t="str">
        <f t="shared" si="2"/>
        <v>AA45</v>
      </c>
    </row>
    <row r="27" spans="2:18" ht="19.5">
      <c r="B27" s="52"/>
      <c r="C27" s="183" t="s">
        <v>290</v>
      </c>
      <c r="D27" s="71" t="s">
        <v>325</v>
      </c>
      <c r="E27" s="69" t="s">
        <v>68</v>
      </c>
      <c r="F27" s="27"/>
      <c r="H27" s="11" t="s">
        <v>86</v>
      </c>
      <c r="I27" s="12" t="str">
        <f t="shared" si="3"/>
        <v>AB12</v>
      </c>
      <c r="J27" s="12" t="str">
        <f t="shared" si="2"/>
        <v>AB13</v>
      </c>
      <c r="K27" s="12" t="str">
        <f t="shared" si="2"/>
        <v>AB14</v>
      </c>
      <c r="L27" s="12" t="str">
        <f t="shared" si="2"/>
        <v>AB15</v>
      </c>
      <c r="M27" s="12" t="str">
        <f t="shared" si="2"/>
        <v>AB23</v>
      </c>
      <c r="N27" s="12" t="str">
        <f t="shared" si="2"/>
        <v>AB24</v>
      </c>
      <c r="O27" s="12" t="str">
        <f t="shared" si="2"/>
        <v>AB25</v>
      </c>
      <c r="P27" s="12" t="str">
        <f t="shared" si="2"/>
        <v>AB34</v>
      </c>
      <c r="Q27" s="12" t="str">
        <f t="shared" si="2"/>
        <v>AB35</v>
      </c>
      <c r="R27" s="12" t="str">
        <f t="shared" si="2"/>
        <v>AB45</v>
      </c>
    </row>
    <row r="28" spans="2:18" ht="19.5">
      <c r="B28" s="52"/>
      <c r="C28" s="183" t="s">
        <v>291</v>
      </c>
      <c r="D28" s="71" t="s">
        <v>735</v>
      </c>
      <c r="E28" s="69" t="s">
        <v>68</v>
      </c>
      <c r="F28" s="27"/>
      <c r="H28" s="11" t="s">
        <v>87</v>
      </c>
      <c r="I28" s="12" t="str">
        <f t="shared" si="3"/>
        <v>AC12</v>
      </c>
      <c r="J28" s="12" t="str">
        <f t="shared" si="2"/>
        <v>AC13</v>
      </c>
      <c r="K28" s="12" t="str">
        <f t="shared" si="2"/>
        <v>AC14</v>
      </c>
      <c r="L28" s="12" t="str">
        <f t="shared" si="2"/>
        <v>AC15</v>
      </c>
      <c r="M28" s="12" t="str">
        <f t="shared" si="2"/>
        <v>AC23</v>
      </c>
      <c r="N28" s="12" t="str">
        <f t="shared" si="2"/>
        <v>AC24</v>
      </c>
      <c r="O28" s="12" t="str">
        <f t="shared" si="2"/>
        <v>AC25</v>
      </c>
      <c r="P28" s="12" t="str">
        <f t="shared" si="2"/>
        <v>AC34</v>
      </c>
      <c r="Q28" s="12" t="str">
        <f t="shared" si="2"/>
        <v>AC35</v>
      </c>
      <c r="R28" s="12" t="str">
        <f t="shared" si="2"/>
        <v>AC45</v>
      </c>
    </row>
    <row r="29" spans="2:18" ht="19.5">
      <c r="B29" s="52"/>
      <c r="C29" s="183" t="s">
        <v>292</v>
      </c>
      <c r="D29" s="71" t="s">
        <v>736</v>
      </c>
      <c r="E29" s="69" t="s">
        <v>68</v>
      </c>
      <c r="F29" s="27"/>
      <c r="H29" s="11" t="s">
        <v>88</v>
      </c>
      <c r="I29" s="12" t="str">
        <f t="shared" si="3"/>
        <v>AD12</v>
      </c>
      <c r="J29" s="12" t="str">
        <f t="shared" si="2"/>
        <v>AD13</v>
      </c>
      <c r="K29" s="12" t="str">
        <f t="shared" si="2"/>
        <v>AD14</v>
      </c>
      <c r="L29" s="12" t="str">
        <f t="shared" si="2"/>
        <v>AD15</v>
      </c>
      <c r="M29" s="12" t="str">
        <f t="shared" si="2"/>
        <v>AD23</v>
      </c>
      <c r="N29" s="12" t="str">
        <f t="shared" si="2"/>
        <v>AD24</v>
      </c>
      <c r="O29" s="12" t="str">
        <f t="shared" si="2"/>
        <v>AD25</v>
      </c>
      <c r="P29" s="12" t="str">
        <f t="shared" si="2"/>
        <v>AD34</v>
      </c>
      <c r="Q29" s="12" t="str">
        <f t="shared" si="2"/>
        <v>AD35</v>
      </c>
      <c r="R29" s="12" t="str">
        <f t="shared" si="2"/>
        <v>AD45</v>
      </c>
    </row>
    <row r="30" spans="2:18" ht="19.5">
      <c r="B30" s="52"/>
      <c r="C30" s="183" t="s">
        <v>293</v>
      </c>
      <c r="D30" s="71" t="s">
        <v>737</v>
      </c>
      <c r="E30" s="69" t="s">
        <v>68</v>
      </c>
      <c r="F30" s="27"/>
      <c r="H30" s="11" t="s">
        <v>89</v>
      </c>
      <c r="I30" s="12" t="str">
        <f t="shared" si="3"/>
        <v>BA12</v>
      </c>
      <c r="J30" s="12" t="str">
        <f t="shared" si="2"/>
        <v>BA13</v>
      </c>
      <c r="K30" s="12" t="str">
        <f t="shared" si="2"/>
        <v>BA14</v>
      </c>
      <c r="L30" s="12" t="str">
        <f t="shared" si="2"/>
        <v>BA15</v>
      </c>
      <c r="M30" s="12" t="str">
        <f t="shared" si="2"/>
        <v>BA23</v>
      </c>
      <c r="N30" s="12" t="str">
        <f t="shared" si="2"/>
        <v>BA24</v>
      </c>
      <c r="O30" s="12" t="str">
        <f t="shared" si="2"/>
        <v>BA25</v>
      </c>
      <c r="P30" s="12" t="str">
        <f t="shared" si="2"/>
        <v>BA34</v>
      </c>
      <c r="Q30" s="12" t="str">
        <f t="shared" si="2"/>
        <v>BA35</v>
      </c>
      <c r="R30" s="12" t="str">
        <f t="shared" si="2"/>
        <v>BA45</v>
      </c>
    </row>
    <row r="31" spans="2:18" ht="19.5">
      <c r="B31" s="52"/>
      <c r="C31" s="183" t="s">
        <v>294</v>
      </c>
      <c r="D31" s="71" t="s">
        <v>738</v>
      </c>
      <c r="E31" s="69" t="s">
        <v>68</v>
      </c>
      <c r="F31" s="27"/>
      <c r="H31" s="11" t="s">
        <v>90</v>
      </c>
      <c r="I31" s="12" t="str">
        <f t="shared" si="3"/>
        <v>BB12</v>
      </c>
      <c r="J31" s="12" t="str">
        <f t="shared" si="2"/>
        <v>BB13</v>
      </c>
      <c r="K31" s="12" t="str">
        <f t="shared" si="2"/>
        <v>BB14</v>
      </c>
      <c r="L31" s="12" t="str">
        <f t="shared" si="2"/>
        <v>BB15</v>
      </c>
      <c r="M31" s="12" t="str">
        <f t="shared" si="2"/>
        <v>BB23</v>
      </c>
      <c r="N31" s="12" t="str">
        <f t="shared" si="2"/>
        <v>BB24</v>
      </c>
      <c r="O31" s="12" t="str">
        <f t="shared" si="2"/>
        <v>BB25</v>
      </c>
      <c r="P31" s="12" t="str">
        <f t="shared" si="2"/>
        <v>BB34</v>
      </c>
      <c r="Q31" s="12" t="str">
        <f t="shared" si="2"/>
        <v>BB35</v>
      </c>
      <c r="R31" s="12" t="str">
        <f t="shared" si="2"/>
        <v>BB45</v>
      </c>
    </row>
    <row r="32" spans="2:18" ht="19.5">
      <c r="B32" s="180" t="s">
        <v>49</v>
      </c>
      <c r="C32" s="187" t="s">
        <v>232</v>
      </c>
      <c r="D32" s="181" t="s">
        <v>515</v>
      </c>
      <c r="E32" s="69" t="s">
        <v>203</v>
      </c>
      <c r="F32" s="27"/>
      <c r="H32" s="11" t="s">
        <v>91</v>
      </c>
      <c r="I32" s="12" t="str">
        <f t="shared" si="3"/>
        <v>BC12</v>
      </c>
      <c r="J32" s="12" t="str">
        <f t="shared" si="2"/>
        <v>BC13</v>
      </c>
      <c r="K32" s="12" t="str">
        <f t="shared" si="2"/>
        <v>BC14</v>
      </c>
      <c r="L32" s="12" t="str">
        <f t="shared" si="2"/>
        <v>BC15</v>
      </c>
      <c r="M32" s="12" t="str">
        <f t="shared" si="2"/>
        <v>BC23</v>
      </c>
      <c r="N32" s="12" t="str">
        <f t="shared" si="2"/>
        <v>BC24</v>
      </c>
      <c r="O32" s="12" t="str">
        <f t="shared" si="2"/>
        <v>BC25</v>
      </c>
      <c r="P32" s="12" t="str">
        <f t="shared" si="2"/>
        <v>BC34</v>
      </c>
      <c r="Q32" s="12" t="str">
        <f t="shared" si="2"/>
        <v>BC35</v>
      </c>
      <c r="R32" s="12" t="str">
        <f t="shared" si="2"/>
        <v>BC45</v>
      </c>
    </row>
    <row r="33" spans="2:18" ht="19.5">
      <c r="B33" s="182" t="s">
        <v>18</v>
      </c>
      <c r="C33" s="187" t="s">
        <v>236</v>
      </c>
      <c r="D33" s="181" t="s">
        <v>739</v>
      </c>
      <c r="E33" s="69" t="s">
        <v>203</v>
      </c>
      <c r="F33" s="27"/>
      <c r="H33" s="11" t="s">
        <v>92</v>
      </c>
      <c r="I33" s="12" t="str">
        <f t="shared" si="3"/>
        <v>BD12</v>
      </c>
      <c r="J33" s="12" t="str">
        <f t="shared" si="2"/>
        <v>BD13</v>
      </c>
      <c r="K33" s="12" t="str">
        <f t="shared" si="2"/>
        <v>BD14</v>
      </c>
      <c r="L33" s="12" t="str">
        <f t="shared" si="2"/>
        <v>BD15</v>
      </c>
      <c r="M33" s="12" t="str">
        <f t="shared" si="2"/>
        <v>BD23</v>
      </c>
      <c r="N33" s="12" t="str">
        <f t="shared" si="2"/>
        <v>BD24</v>
      </c>
      <c r="O33" s="12" t="str">
        <f t="shared" si="2"/>
        <v>BD25</v>
      </c>
      <c r="P33" s="12" t="str">
        <f t="shared" si="2"/>
        <v>BD34</v>
      </c>
      <c r="Q33" s="12" t="str">
        <f t="shared" si="2"/>
        <v>BD35</v>
      </c>
      <c r="R33" s="12" t="str">
        <f t="shared" si="2"/>
        <v>BD45</v>
      </c>
    </row>
    <row r="34" spans="2:18" ht="19.5">
      <c r="B34" s="182"/>
      <c r="C34" s="187" t="s">
        <v>240</v>
      </c>
      <c r="D34" s="181" t="s">
        <v>740</v>
      </c>
      <c r="E34" s="69" t="s">
        <v>203</v>
      </c>
      <c r="F34" s="27"/>
      <c r="H34" s="11" t="s">
        <v>93</v>
      </c>
      <c r="I34" s="12" t="str">
        <f t="shared" si="3"/>
        <v>JA12</v>
      </c>
      <c r="J34" s="12" t="str">
        <f t="shared" si="2"/>
        <v>JA13</v>
      </c>
      <c r="K34" s="12" t="str">
        <f t="shared" si="2"/>
        <v>JA14</v>
      </c>
      <c r="L34" s="12" t="str">
        <f t="shared" si="2"/>
        <v>JA15</v>
      </c>
      <c r="M34" s="12" t="str">
        <f t="shared" si="2"/>
        <v>JA23</v>
      </c>
      <c r="N34" s="12" t="str">
        <f t="shared" si="2"/>
        <v>JA24</v>
      </c>
      <c r="O34" s="12" t="str">
        <f t="shared" si="2"/>
        <v>JA25</v>
      </c>
      <c r="P34" s="12" t="str">
        <f t="shared" si="2"/>
        <v>JA34</v>
      </c>
      <c r="Q34" s="12" t="str">
        <f t="shared" si="2"/>
        <v>JA35</v>
      </c>
      <c r="R34" s="12" t="str">
        <f t="shared" si="2"/>
        <v>JA45</v>
      </c>
    </row>
    <row r="35" spans="2:18" ht="19.5">
      <c r="B35" s="182"/>
      <c r="C35" s="187" t="s">
        <v>247</v>
      </c>
      <c r="D35" s="181" t="s">
        <v>741</v>
      </c>
      <c r="E35" s="69" t="s">
        <v>203</v>
      </c>
      <c r="F35" s="27"/>
      <c r="H35" s="11" t="s">
        <v>94</v>
      </c>
      <c r="I35" s="12" t="str">
        <f t="shared" si="3"/>
        <v>JB12</v>
      </c>
      <c r="J35" s="12" t="str">
        <f t="shared" si="2"/>
        <v>JB13</v>
      </c>
      <c r="K35" s="12" t="str">
        <f t="shared" si="2"/>
        <v>JB14</v>
      </c>
      <c r="L35" s="12" t="str">
        <f t="shared" si="2"/>
        <v>JB15</v>
      </c>
      <c r="M35" s="12" t="str">
        <f t="shared" si="2"/>
        <v>JB23</v>
      </c>
      <c r="N35" s="12" t="str">
        <f t="shared" si="2"/>
        <v>JB24</v>
      </c>
      <c r="O35" s="12" t="str">
        <f t="shared" si="2"/>
        <v>JB25</v>
      </c>
      <c r="P35" s="12" t="str">
        <f t="shared" si="2"/>
        <v>JB34</v>
      </c>
      <c r="Q35" s="12" t="str">
        <f t="shared" si="2"/>
        <v>JB35</v>
      </c>
      <c r="R35" s="12" t="str">
        <f t="shared" si="2"/>
        <v>JB45</v>
      </c>
    </row>
    <row r="36" spans="2:18" ht="19.5">
      <c r="B36" s="182"/>
      <c r="C36" s="187" t="s">
        <v>251</v>
      </c>
      <c r="D36" s="181" t="s">
        <v>742</v>
      </c>
      <c r="E36" s="69" t="s">
        <v>203</v>
      </c>
      <c r="F36" s="27"/>
      <c r="H36" s="11" t="s">
        <v>207</v>
      </c>
      <c r="I36" s="12" t="str">
        <f t="shared" si="3"/>
        <v>SA12</v>
      </c>
      <c r="J36" s="12" t="str">
        <f t="shared" si="2"/>
        <v>SA13</v>
      </c>
      <c r="K36" s="12" t="str">
        <f t="shared" si="2"/>
        <v>SA14</v>
      </c>
      <c r="L36" s="12" t="str">
        <f t="shared" si="2"/>
        <v>SA15</v>
      </c>
      <c r="M36" s="12" t="str">
        <f t="shared" si="2"/>
        <v>SA23</v>
      </c>
      <c r="N36" s="12" t="str">
        <f t="shared" si="2"/>
        <v>SA24</v>
      </c>
      <c r="O36" s="12" t="str">
        <f t="shared" si="2"/>
        <v>SA25</v>
      </c>
      <c r="P36" s="12" t="str">
        <f t="shared" si="2"/>
        <v>SA34</v>
      </c>
      <c r="Q36" s="12" t="str">
        <f t="shared" si="2"/>
        <v>SA35</v>
      </c>
      <c r="R36" s="12" t="str">
        <f t="shared" si="2"/>
        <v>SA45</v>
      </c>
    </row>
    <row r="37" spans="2:18" ht="19.5">
      <c r="B37" s="182"/>
      <c r="C37" s="187" t="s">
        <v>254</v>
      </c>
      <c r="D37" s="181" t="s">
        <v>743</v>
      </c>
      <c r="E37" s="69" t="s">
        <v>203</v>
      </c>
      <c r="F37" s="27"/>
      <c r="H37" s="11" t="s">
        <v>208</v>
      </c>
      <c r="I37" s="12" t="str">
        <f t="shared" si="3"/>
        <v>SB12</v>
      </c>
      <c r="J37" s="12" t="str">
        <f t="shared" si="2"/>
        <v>SB13</v>
      </c>
      <c r="K37" s="12" t="str">
        <f t="shared" si="2"/>
        <v>SB14</v>
      </c>
      <c r="L37" s="12" t="str">
        <f t="shared" si="2"/>
        <v>SB15</v>
      </c>
      <c r="M37" s="12" t="str">
        <f t="shared" si="2"/>
        <v>SB23</v>
      </c>
      <c r="N37" s="12" t="str">
        <f t="shared" si="2"/>
        <v>SB24</v>
      </c>
      <c r="O37" s="12" t="str">
        <f t="shared" si="2"/>
        <v>SB25</v>
      </c>
      <c r="P37" s="12" t="str">
        <f t="shared" si="2"/>
        <v>SB34</v>
      </c>
      <c r="Q37" s="12" t="str">
        <f t="shared" si="2"/>
        <v>SB35</v>
      </c>
      <c r="R37" s="12" t="str">
        <f t="shared" si="2"/>
        <v>SB45</v>
      </c>
    </row>
    <row r="38" spans="2:18" ht="19.5">
      <c r="B38" s="56" t="s">
        <v>49</v>
      </c>
      <c r="C38" s="179" t="s">
        <v>233</v>
      </c>
      <c r="D38" s="72" t="s">
        <v>744</v>
      </c>
      <c r="E38" s="69" t="s">
        <v>204</v>
      </c>
      <c r="F38" s="27"/>
      <c r="H38" s="11" t="s">
        <v>754</v>
      </c>
      <c r="I38" s="12" t="str">
        <f t="shared" si="3"/>
        <v>SC12</v>
      </c>
      <c r="J38" s="12" t="str">
        <f t="shared" si="2"/>
        <v>SC13</v>
      </c>
      <c r="K38" s="12" t="str">
        <f t="shared" si="2"/>
        <v>SC14</v>
      </c>
      <c r="L38" s="12" t="str">
        <f t="shared" si="2"/>
        <v>SC15</v>
      </c>
      <c r="M38" s="12" t="str">
        <f t="shared" si="2"/>
        <v>SC23</v>
      </c>
      <c r="N38" s="12" t="str">
        <f t="shared" si="2"/>
        <v>SC24</v>
      </c>
      <c r="O38" s="12" t="str">
        <f t="shared" si="2"/>
        <v>SC25</v>
      </c>
      <c r="P38" s="12" t="str">
        <f t="shared" si="2"/>
        <v>SC34</v>
      </c>
      <c r="Q38" s="12" t="str">
        <f t="shared" si="2"/>
        <v>SC35</v>
      </c>
      <c r="R38" s="12" t="str">
        <f t="shared" si="2"/>
        <v>SC45</v>
      </c>
    </row>
    <row r="39" spans="2:18" ht="19.5">
      <c r="B39" s="56" t="s">
        <v>33</v>
      </c>
      <c r="C39" s="179" t="s">
        <v>237</v>
      </c>
      <c r="D39" s="72" t="s">
        <v>745</v>
      </c>
      <c r="E39" s="69" t="s">
        <v>204</v>
      </c>
      <c r="F39" s="27"/>
      <c r="H39" s="11" t="s">
        <v>95</v>
      </c>
      <c r="I39" s="12" t="str">
        <f t="shared" si="3"/>
        <v>QA12</v>
      </c>
      <c r="J39" s="12" t="str">
        <f t="shared" si="2"/>
        <v>QA13</v>
      </c>
      <c r="K39" s="12" t="str">
        <f t="shared" si="2"/>
        <v>QA14</v>
      </c>
      <c r="L39" s="12" t="str">
        <f t="shared" si="2"/>
        <v>QA15</v>
      </c>
      <c r="M39" s="12" t="str">
        <f t="shared" si="2"/>
        <v>QA23</v>
      </c>
      <c r="N39" s="12" t="str">
        <f t="shared" si="2"/>
        <v>QA24</v>
      </c>
      <c r="O39" s="12" t="str">
        <f t="shared" si="2"/>
        <v>QA25</v>
      </c>
      <c r="P39" s="12" t="str">
        <f t="shared" si="2"/>
        <v>QA34</v>
      </c>
      <c r="Q39" s="12" t="str">
        <f t="shared" si="2"/>
        <v>QA35</v>
      </c>
      <c r="R39" s="12" t="str">
        <f t="shared" si="2"/>
        <v>QA45</v>
      </c>
    </row>
    <row r="40" spans="2:18" ht="19.5">
      <c r="B40" s="56"/>
      <c r="C40" s="179" t="s">
        <v>241</v>
      </c>
      <c r="D40" s="72" t="s">
        <v>746</v>
      </c>
      <c r="E40" s="69" t="s">
        <v>204</v>
      </c>
      <c r="F40" s="27"/>
      <c r="H40" s="11" t="s">
        <v>96</v>
      </c>
      <c r="I40" s="12" t="str">
        <f t="shared" si="3"/>
        <v>LA12</v>
      </c>
      <c r="J40" s="12" t="str">
        <f t="shared" si="2"/>
        <v>LA13</v>
      </c>
      <c r="K40" s="12" t="str">
        <f t="shared" si="2"/>
        <v>LA14</v>
      </c>
      <c r="L40" s="12" t="str">
        <f t="shared" si="2"/>
        <v>LA15</v>
      </c>
      <c r="M40" s="12" t="str">
        <f t="shared" si="2"/>
        <v>LA23</v>
      </c>
      <c r="N40" s="12" t="str">
        <f t="shared" si="2"/>
        <v>LA24</v>
      </c>
      <c r="O40" s="12" t="str">
        <f t="shared" si="2"/>
        <v>LA25</v>
      </c>
      <c r="P40" s="12" t="str">
        <f t="shared" si="2"/>
        <v>LA34</v>
      </c>
      <c r="Q40" s="12" t="str">
        <f t="shared" si="2"/>
        <v>LA35</v>
      </c>
      <c r="R40" s="12" t="str">
        <f t="shared" si="2"/>
        <v>LA45</v>
      </c>
    </row>
    <row r="41" spans="2:18" ht="19.5">
      <c r="B41" s="56"/>
      <c r="C41" s="179" t="s">
        <v>244</v>
      </c>
      <c r="D41" s="72" t="s">
        <v>747</v>
      </c>
      <c r="E41" s="69" t="s">
        <v>204</v>
      </c>
      <c r="F41" s="27"/>
    </row>
    <row r="42" spans="2:18" ht="19.5">
      <c r="B42" s="56"/>
      <c r="C42" s="179" t="s">
        <v>248</v>
      </c>
      <c r="D42" s="72" t="s">
        <v>331</v>
      </c>
      <c r="E42" s="69" t="s">
        <v>204</v>
      </c>
      <c r="F42" s="27"/>
    </row>
    <row r="43" spans="2:18" ht="19.5">
      <c r="B43" s="56"/>
      <c r="C43" s="179" t="s">
        <v>209</v>
      </c>
      <c r="D43" s="72" t="s">
        <v>748</v>
      </c>
      <c r="E43" s="69" t="s">
        <v>204</v>
      </c>
      <c r="F43" s="27"/>
    </row>
    <row r="44" spans="2:18" ht="19.5">
      <c r="B44" s="56"/>
      <c r="C44" s="179" t="s">
        <v>255</v>
      </c>
      <c r="D44" s="72" t="s">
        <v>689</v>
      </c>
      <c r="E44" s="69" t="s">
        <v>204</v>
      </c>
      <c r="F44" s="27"/>
    </row>
    <row r="45" spans="2:18" ht="19.5">
      <c r="B45" s="56"/>
      <c r="C45" s="179" t="s">
        <v>295</v>
      </c>
      <c r="D45" s="72" t="s">
        <v>749</v>
      </c>
      <c r="E45" s="69" t="s">
        <v>204</v>
      </c>
      <c r="F45" s="27"/>
    </row>
    <row r="46" spans="2:18" ht="19.5">
      <c r="B46" s="56"/>
      <c r="C46" s="179" t="s">
        <v>296</v>
      </c>
      <c r="D46" s="72" t="s">
        <v>348</v>
      </c>
      <c r="E46" s="69" t="s">
        <v>204</v>
      </c>
      <c r="F46" s="27"/>
    </row>
    <row r="47" spans="2:18" ht="19.5">
      <c r="B47" s="56"/>
      <c r="C47" s="179" t="s">
        <v>297</v>
      </c>
      <c r="D47" s="72" t="s">
        <v>750</v>
      </c>
      <c r="E47" s="69" t="s">
        <v>204</v>
      </c>
      <c r="F47" s="27"/>
    </row>
    <row r="48" spans="2:18" ht="19.5">
      <c r="B48" s="57" t="s">
        <v>65</v>
      </c>
      <c r="C48" s="188" t="s">
        <v>298</v>
      </c>
      <c r="D48" s="73" t="s">
        <v>299</v>
      </c>
      <c r="E48" s="69" t="s">
        <v>65</v>
      </c>
      <c r="F48" s="27"/>
    </row>
    <row r="49" spans="2:6" ht="19.5">
      <c r="B49" s="59"/>
      <c r="C49" s="188" t="s">
        <v>300</v>
      </c>
      <c r="D49" s="73" t="s">
        <v>301</v>
      </c>
      <c r="E49" s="69" t="s">
        <v>65</v>
      </c>
      <c r="F49" s="27"/>
    </row>
    <row r="50" spans="2:6" ht="19.5">
      <c r="B50" s="59"/>
      <c r="C50" s="188" t="s">
        <v>302</v>
      </c>
      <c r="D50" s="73" t="s">
        <v>303</v>
      </c>
      <c r="E50" s="69" t="s">
        <v>65</v>
      </c>
      <c r="F50" s="27"/>
    </row>
    <row r="51" spans="2:6" ht="19.5">
      <c r="B51" s="59"/>
      <c r="C51" s="188" t="s">
        <v>304</v>
      </c>
      <c r="D51" s="73" t="s">
        <v>305</v>
      </c>
      <c r="E51" s="69" t="s">
        <v>65</v>
      </c>
      <c r="F51" s="27"/>
    </row>
    <row r="52" spans="2:6" ht="19.5">
      <c r="B52" s="176" t="s">
        <v>64</v>
      </c>
      <c r="C52" s="189" t="s">
        <v>306</v>
      </c>
      <c r="D52" s="177" t="s">
        <v>751</v>
      </c>
      <c r="E52" s="69" t="s">
        <v>66</v>
      </c>
      <c r="F52" s="27"/>
    </row>
    <row r="53" spans="2:6" ht="19.5">
      <c r="B53" s="178"/>
      <c r="C53" s="189" t="s">
        <v>308</v>
      </c>
      <c r="D53" s="177" t="s">
        <v>307</v>
      </c>
      <c r="E53" s="69" t="s">
        <v>66</v>
      </c>
      <c r="F53" s="27"/>
    </row>
    <row r="54" spans="2:6" ht="19.5">
      <c r="B54" s="178"/>
      <c r="C54" s="189" t="s">
        <v>310</v>
      </c>
      <c r="D54" s="177" t="s">
        <v>309</v>
      </c>
      <c r="E54" s="69" t="s">
        <v>66</v>
      </c>
      <c r="F54" s="27"/>
    </row>
    <row r="55" spans="2:6" ht="19.5">
      <c r="B55" s="88" t="s">
        <v>97</v>
      </c>
      <c r="C55" s="190" t="s">
        <v>757</v>
      </c>
      <c r="D55" s="89" t="s">
        <v>167</v>
      </c>
      <c r="E55" s="89" t="s">
        <v>9</v>
      </c>
      <c r="F55" s="27"/>
    </row>
    <row r="56" spans="2:6" ht="19.5">
      <c r="B56" s="90"/>
      <c r="C56" s="190" t="s">
        <v>759</v>
      </c>
      <c r="D56" s="89" t="s">
        <v>756</v>
      </c>
      <c r="E56" s="89" t="s">
        <v>758</v>
      </c>
      <c r="F56" s="27"/>
    </row>
    <row r="57" spans="2:6" ht="19.5">
      <c r="B57" s="90"/>
      <c r="C57" s="190" t="s">
        <v>760</v>
      </c>
      <c r="D57" s="89" t="s">
        <v>873</v>
      </c>
      <c r="E57" s="89" t="s">
        <v>758</v>
      </c>
      <c r="F57" s="27"/>
    </row>
    <row r="58" spans="2:6" ht="19.5">
      <c r="B58" s="90"/>
      <c r="C58" s="190" t="s">
        <v>778</v>
      </c>
      <c r="D58" s="89" t="s">
        <v>778</v>
      </c>
      <c r="E58" s="89" t="s">
        <v>778</v>
      </c>
      <c r="F58" s="27"/>
    </row>
    <row r="59" spans="2:6" ht="19.5">
      <c r="B59" s="90"/>
      <c r="C59" s="190" t="s">
        <v>99</v>
      </c>
      <c r="D59" s="89" t="s">
        <v>167</v>
      </c>
      <c r="E59" s="89" t="s">
        <v>67</v>
      </c>
      <c r="F59" s="27"/>
    </row>
    <row r="60" spans="2:6" ht="19.5">
      <c r="B60" s="90"/>
      <c r="C60" s="190" t="s">
        <v>100</v>
      </c>
      <c r="D60" s="89" t="s">
        <v>167</v>
      </c>
      <c r="E60" s="89" t="s">
        <v>68</v>
      </c>
      <c r="F60" s="27"/>
    </row>
    <row r="61" spans="2:6" ht="19.5">
      <c r="B61" s="90"/>
      <c r="C61" s="190" t="s">
        <v>101</v>
      </c>
      <c r="D61" s="89" t="s">
        <v>167</v>
      </c>
      <c r="E61" s="89" t="s">
        <v>203</v>
      </c>
      <c r="F61" s="27"/>
    </row>
    <row r="62" spans="2:6" ht="19.5">
      <c r="B62" s="90"/>
      <c r="C62" s="190" t="s">
        <v>205</v>
      </c>
      <c r="D62" s="89" t="s">
        <v>167</v>
      </c>
      <c r="E62" s="89" t="s">
        <v>204</v>
      </c>
      <c r="F62" s="27"/>
    </row>
    <row r="63" spans="2:6" ht="19.5">
      <c r="B63" s="90"/>
      <c r="C63" s="190" t="s">
        <v>270</v>
      </c>
      <c r="D63" s="89" t="s">
        <v>167</v>
      </c>
      <c r="E63" s="89" t="s">
        <v>65</v>
      </c>
      <c r="F63" s="27"/>
    </row>
    <row r="64" spans="2:6" ht="19.5">
      <c r="B64" s="90"/>
      <c r="C64" s="190" t="s">
        <v>271</v>
      </c>
      <c r="D64" s="89" t="s">
        <v>167</v>
      </c>
      <c r="E64" s="89" t="s">
        <v>66</v>
      </c>
      <c r="F64" s="27"/>
    </row>
    <row r="65" spans="2:6" ht="19.5">
      <c r="B65" s="90"/>
      <c r="C65" s="190" t="s">
        <v>213</v>
      </c>
      <c r="D65" s="89" t="s">
        <v>167</v>
      </c>
      <c r="E65" s="89" t="s">
        <v>212</v>
      </c>
      <c r="F65" s="27"/>
    </row>
    <row r="66" spans="2:6" ht="19.5">
      <c r="B66" s="90"/>
      <c r="C66" s="211" t="s">
        <v>849</v>
      </c>
      <c r="D66" s="89" t="s">
        <v>850</v>
      </c>
      <c r="E66" s="89" t="s">
        <v>203</v>
      </c>
      <c r="F66" s="27"/>
    </row>
    <row r="67" spans="2:6" ht="19.5">
      <c r="B67" s="90"/>
      <c r="C67" s="227" t="s">
        <v>825</v>
      </c>
      <c r="D67" s="89" t="s">
        <v>850</v>
      </c>
      <c r="E67" s="89" t="s">
        <v>203</v>
      </c>
      <c r="F67" s="27"/>
    </row>
    <row r="68" spans="2:6" ht="19.5">
      <c r="B68" s="90"/>
      <c r="C68" s="227" t="s">
        <v>826</v>
      </c>
      <c r="D68" s="89" t="s">
        <v>850</v>
      </c>
      <c r="E68" s="89" t="s">
        <v>203</v>
      </c>
      <c r="F68" s="27"/>
    </row>
    <row r="69" spans="2:6" ht="19.5">
      <c r="B69" s="90"/>
      <c r="C69" s="227" t="s">
        <v>838</v>
      </c>
      <c r="D69" s="89" t="s">
        <v>850</v>
      </c>
      <c r="E69" s="89" t="s">
        <v>203</v>
      </c>
      <c r="F69" s="27"/>
    </row>
    <row r="70" spans="2:6" ht="19.5">
      <c r="B70" s="90"/>
      <c r="C70" s="227" t="s">
        <v>834</v>
      </c>
      <c r="D70" s="89" t="s">
        <v>850</v>
      </c>
      <c r="E70" s="89" t="s">
        <v>203</v>
      </c>
      <c r="F70" s="27"/>
    </row>
    <row r="71" spans="2:6" ht="19.5">
      <c r="B71" s="90"/>
      <c r="C71" s="228" t="s">
        <v>830</v>
      </c>
      <c r="D71" s="89" t="s">
        <v>850</v>
      </c>
      <c r="E71" s="89" t="s">
        <v>67</v>
      </c>
      <c r="F71" s="27"/>
    </row>
    <row r="72" spans="2:6" ht="19.5">
      <c r="B72" s="90"/>
      <c r="C72" s="228" t="s">
        <v>842</v>
      </c>
      <c r="D72" s="89" t="s">
        <v>850</v>
      </c>
      <c r="E72" s="89" t="s">
        <v>67</v>
      </c>
      <c r="F72" s="27"/>
    </row>
    <row r="73" spans="2:6" ht="19.5">
      <c r="B73" s="90"/>
      <c r="C73" s="229" t="s">
        <v>831</v>
      </c>
      <c r="D73" s="89" t="s">
        <v>850</v>
      </c>
      <c r="E73" s="89" t="s">
        <v>68</v>
      </c>
      <c r="F73" s="27"/>
    </row>
    <row r="74" spans="2:6" ht="19.5">
      <c r="B74" s="90"/>
      <c r="C74" s="229" t="s">
        <v>832</v>
      </c>
      <c r="D74" s="89" t="s">
        <v>850</v>
      </c>
      <c r="E74" s="89" t="s">
        <v>68</v>
      </c>
      <c r="F74" s="27"/>
    </row>
    <row r="75" spans="2:6" ht="19.5">
      <c r="B75" s="90"/>
      <c r="C75" s="229" t="s">
        <v>833</v>
      </c>
      <c r="D75" s="89" t="s">
        <v>850</v>
      </c>
      <c r="E75" s="89" t="s">
        <v>68</v>
      </c>
      <c r="F75" s="27"/>
    </row>
    <row r="76" spans="2:6" ht="19.5">
      <c r="B76" s="90"/>
      <c r="C76" s="229" t="s">
        <v>841</v>
      </c>
      <c r="D76" s="89" t="s">
        <v>850</v>
      </c>
      <c r="E76" s="89" t="s">
        <v>68</v>
      </c>
      <c r="F76" s="27"/>
    </row>
    <row r="77" spans="2:6" ht="19.5">
      <c r="B77" s="90"/>
      <c r="C77" s="211" t="s">
        <v>854</v>
      </c>
      <c r="D77" s="89" t="s">
        <v>850</v>
      </c>
      <c r="E77" s="89" t="s">
        <v>851</v>
      </c>
      <c r="F77" s="27"/>
    </row>
    <row r="78" spans="2:6" ht="19.5">
      <c r="B78" s="90"/>
      <c r="C78" s="230" t="s">
        <v>840</v>
      </c>
      <c r="D78" s="89" t="s">
        <v>850</v>
      </c>
      <c r="E78" s="89" t="s">
        <v>851</v>
      </c>
      <c r="F78" s="27"/>
    </row>
    <row r="79" spans="2:6" ht="19.5">
      <c r="B79" s="90"/>
      <c r="C79" s="231" t="s">
        <v>835</v>
      </c>
      <c r="D79" s="89" t="s">
        <v>850</v>
      </c>
      <c r="E79" s="89" t="s">
        <v>852</v>
      </c>
      <c r="F79" s="27"/>
    </row>
    <row r="80" spans="2:6" ht="19.5">
      <c r="B80" s="90"/>
      <c r="C80" s="231" t="s">
        <v>836</v>
      </c>
      <c r="D80" s="89" t="s">
        <v>850</v>
      </c>
      <c r="E80" s="89" t="s">
        <v>852</v>
      </c>
      <c r="F80" s="27"/>
    </row>
    <row r="81" spans="2:6" ht="19.5">
      <c r="B81" s="90"/>
      <c r="C81" s="232" t="s">
        <v>837</v>
      </c>
      <c r="D81" s="89" t="s">
        <v>850</v>
      </c>
      <c r="E81" s="89" t="s">
        <v>852</v>
      </c>
      <c r="F81" s="27"/>
    </row>
    <row r="82" spans="2:6" ht="19.5">
      <c r="B82" s="90"/>
      <c r="C82" s="231" t="s">
        <v>839</v>
      </c>
      <c r="D82" s="89" t="s">
        <v>850</v>
      </c>
      <c r="E82" s="89" t="s">
        <v>852</v>
      </c>
      <c r="F82" s="27"/>
    </row>
    <row r="83" spans="2:6" ht="19.5">
      <c r="B83" s="90"/>
      <c r="C83" s="233" t="s">
        <v>843</v>
      </c>
      <c r="D83" s="89" t="s">
        <v>850</v>
      </c>
      <c r="E83" s="89" t="s">
        <v>853</v>
      </c>
      <c r="F83" s="27"/>
    </row>
    <row r="84" spans="2:6" ht="19.5">
      <c r="B84" s="90"/>
      <c r="C84" s="190"/>
      <c r="D84" s="89"/>
      <c r="E84" s="89"/>
      <c r="F84" s="27"/>
    </row>
    <row r="85" spans="2:6" ht="19.5">
      <c r="B85" s="90"/>
      <c r="C85" s="190"/>
      <c r="D85" s="89"/>
      <c r="E85" s="89"/>
      <c r="F85" s="27"/>
    </row>
    <row r="86" spans="2:6" ht="19.5">
      <c r="B86" s="90"/>
      <c r="C86" s="190"/>
      <c r="D86" s="89"/>
      <c r="E86" s="89"/>
      <c r="F86" s="27"/>
    </row>
    <row r="87" spans="2:6" ht="19.5">
      <c r="B87" s="90"/>
      <c r="C87" s="190"/>
      <c r="D87" s="89"/>
      <c r="E87" s="89"/>
      <c r="F87" s="27"/>
    </row>
    <row r="88" spans="2:6" ht="19.5">
      <c r="B88" s="90"/>
      <c r="C88" s="190"/>
      <c r="D88" s="89"/>
      <c r="E88" s="89"/>
      <c r="F88" s="27"/>
    </row>
    <row r="89" spans="2:6" ht="19.5">
      <c r="B89" s="90"/>
      <c r="C89" s="190"/>
      <c r="D89" s="89"/>
      <c r="E89" s="89"/>
      <c r="F89" s="27"/>
    </row>
    <row r="90" spans="2:6" ht="19.5">
      <c r="B90" s="90"/>
      <c r="C90" s="190"/>
      <c r="D90" s="89"/>
      <c r="E90" s="89"/>
      <c r="F90" s="27"/>
    </row>
    <row r="91" spans="2:6" ht="19.5">
      <c r="B91" s="91"/>
      <c r="C91" s="190"/>
      <c r="D91" s="89" t="s">
        <v>167</v>
      </c>
      <c r="E91" s="89"/>
      <c r="F91" s="27"/>
    </row>
    <row r="92" spans="2:6" ht="19.5">
      <c r="B92" s="27"/>
      <c r="C92" s="29"/>
      <c r="D92" s="28"/>
      <c r="E92" s="28"/>
      <c r="F92" s="27"/>
    </row>
    <row r="93" spans="2:6" ht="19.5">
      <c r="B93" s="27"/>
      <c r="C93" s="29"/>
      <c r="D93" s="28"/>
      <c r="E93" s="28"/>
      <c r="F93" s="27"/>
    </row>
    <row r="94" spans="2:6" ht="19.5">
      <c r="B94" s="27"/>
      <c r="C94" s="29"/>
      <c r="D94" s="28"/>
      <c r="E94" s="28"/>
      <c r="F94" s="27"/>
    </row>
    <row r="95" spans="2:6">
      <c r="F95" s="27"/>
    </row>
    <row r="96" spans="2:6">
      <c r="F96" s="27"/>
    </row>
    <row r="97" spans="6:6">
      <c r="F97" s="27"/>
    </row>
    <row r="98" spans="6:6">
      <c r="F98" s="27"/>
    </row>
    <row r="99" spans="6:6">
      <c r="F99" s="27"/>
    </row>
    <row r="100" spans="6:6">
      <c r="F100" s="27"/>
    </row>
    <row r="102" spans="6:6">
      <c r="F102" s="27"/>
    </row>
  </sheetData>
  <phoneticPr fontId="3"/>
  <conditionalFormatting sqref="I3:R19">
    <cfRule type="cellIs" dxfId="1" priority="81" operator="equal">
      <formula>0</formula>
    </cfRule>
    <cfRule type="cellIs" dxfId="0" priority="82" operator="equal">
      <formula>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6FEC8-76DB-496C-8DBC-BD666F00AA0C}">
  <sheetPr>
    <pageSetUpPr fitToPage="1"/>
  </sheetPr>
  <dimension ref="A3:K182"/>
  <sheetViews>
    <sheetView topLeftCell="A132" workbookViewId="0">
      <selection activeCell="A121" sqref="A121"/>
    </sheetView>
  </sheetViews>
  <sheetFormatPr defaultColWidth="8.75" defaultRowHeight="15.75"/>
  <cols>
    <col min="1" max="1" width="5.5" style="138" bestFit="1" customWidth="1"/>
    <col min="2" max="2" width="15" style="138" bestFit="1" customWidth="1"/>
    <col min="3" max="3" width="11.25" style="138" bestFit="1" customWidth="1"/>
    <col min="4" max="4" width="15.75" style="138" bestFit="1" customWidth="1"/>
    <col min="5" max="5" width="5.5" style="138" bestFit="1" customWidth="1"/>
    <col min="6" max="6" width="15.75" style="138" customWidth="1"/>
    <col min="7" max="10" width="8.625" style="139" customWidth="1"/>
    <col min="11" max="11" width="9.875" style="140" customWidth="1"/>
    <col min="12" max="16384" width="8.75" style="138"/>
  </cols>
  <sheetData>
    <row r="3" spans="1:11">
      <c r="B3" s="138">
        <v>2</v>
      </c>
      <c r="C3" s="138">
        <v>3</v>
      </c>
      <c r="D3" s="138">
        <v>4</v>
      </c>
      <c r="G3" s="139">
        <v>600</v>
      </c>
      <c r="H3" s="139">
        <v>600</v>
      </c>
      <c r="I3" s="139">
        <v>900</v>
      </c>
      <c r="J3" s="139">
        <v>600</v>
      </c>
    </row>
    <row r="4" spans="1:11" ht="31.5">
      <c r="A4" s="141" t="s">
        <v>214</v>
      </c>
      <c r="B4" s="141" t="s">
        <v>215</v>
      </c>
      <c r="C4" s="141" t="s">
        <v>216</v>
      </c>
      <c r="D4" s="141" t="s">
        <v>217</v>
      </c>
      <c r="E4" s="141" t="s">
        <v>218</v>
      </c>
      <c r="F4" s="141" t="s">
        <v>219</v>
      </c>
      <c r="G4" s="142" t="s">
        <v>220</v>
      </c>
      <c r="H4" s="142" t="s">
        <v>263</v>
      </c>
      <c r="I4" s="167" t="s">
        <v>221</v>
      </c>
      <c r="J4" s="142" t="s">
        <v>222</v>
      </c>
      <c r="K4" s="143" t="s">
        <v>223</v>
      </c>
    </row>
    <row r="5" spans="1:11">
      <c r="A5" s="144">
        <v>1</v>
      </c>
      <c r="B5" s="144" t="s">
        <v>312</v>
      </c>
      <c r="C5" s="144" t="s">
        <v>313</v>
      </c>
      <c r="D5" s="144" t="s">
        <v>314</v>
      </c>
      <c r="E5" s="144">
        <f>+A5</f>
        <v>1</v>
      </c>
      <c r="F5" s="144"/>
      <c r="G5" s="145">
        <f>COUNTIF(予定・結果0405!Q:Q,'UMP2025'!$A5)</f>
        <v>0</v>
      </c>
      <c r="H5" s="145">
        <f>COUNTIF(予定・結果0405!R:R,'UMP2025'!$A5)</f>
        <v>0</v>
      </c>
      <c r="I5" s="145">
        <f>COUNTIF(予定・結果0405!S:S,'UMP2025'!$A5)</f>
        <v>0</v>
      </c>
      <c r="J5" s="145">
        <f>COUNTIF(予定・結果0405!T:W,'UMP2025'!$A5)</f>
        <v>0</v>
      </c>
      <c r="K5" s="146">
        <f>(G5*G$3)+(H5*H$3)+(I5*I$3)+(J5*J$3)</f>
        <v>0</v>
      </c>
    </row>
    <row r="6" spans="1:11">
      <c r="A6" s="144">
        <v>2</v>
      </c>
      <c r="B6" s="144" t="s">
        <v>315</v>
      </c>
      <c r="C6" s="144" t="s">
        <v>316</v>
      </c>
      <c r="D6" s="144" t="s">
        <v>317</v>
      </c>
      <c r="E6" s="144">
        <f t="shared" ref="E6:E69" si="0">+A6</f>
        <v>2</v>
      </c>
      <c r="F6" s="144"/>
      <c r="G6" s="145">
        <f>COUNTIF(予定・結果0405!Q:Q,'UMP2025'!$A6)</f>
        <v>0</v>
      </c>
      <c r="H6" s="145">
        <f>COUNTIF(予定・結果0405!R:R,'UMP2025'!$A6)</f>
        <v>0</v>
      </c>
      <c r="I6" s="145">
        <f>COUNTIF(予定・結果0405!S:S,'UMP2025'!$A6)</f>
        <v>0</v>
      </c>
      <c r="J6" s="145">
        <f>COUNTIF(予定・結果0405!T:W,'UMP2025'!$A6)</f>
        <v>0</v>
      </c>
      <c r="K6" s="146">
        <f t="shared" ref="K6:K69" si="1">(G6*G$3)+(H6*H$3)+(I6*I$3)+(J6*J$3)</f>
        <v>0</v>
      </c>
    </row>
    <row r="7" spans="1:11">
      <c r="A7" s="144">
        <v>3</v>
      </c>
      <c r="B7" s="144" t="s">
        <v>318</v>
      </c>
      <c r="C7" s="144" t="s">
        <v>319</v>
      </c>
      <c r="D7" s="144" t="s">
        <v>303</v>
      </c>
      <c r="E7" s="144">
        <f t="shared" si="0"/>
        <v>3</v>
      </c>
      <c r="F7" s="144"/>
      <c r="G7" s="145">
        <f>COUNTIF(予定・結果0405!Q:Q,'UMP2025'!$A7)</f>
        <v>0</v>
      </c>
      <c r="H7" s="145">
        <f>COUNTIF(予定・結果0405!R:R,'UMP2025'!$A7)</f>
        <v>0</v>
      </c>
      <c r="I7" s="145">
        <f>COUNTIF(予定・結果0405!S:S,'UMP2025'!$A7)</f>
        <v>0</v>
      </c>
      <c r="J7" s="145">
        <f>COUNTIF(予定・結果0405!T:W,'UMP2025'!$A7)</f>
        <v>0</v>
      </c>
      <c r="K7" s="146">
        <f t="shared" si="1"/>
        <v>0</v>
      </c>
    </row>
    <row r="8" spans="1:11">
      <c r="A8" s="144">
        <v>4</v>
      </c>
      <c r="B8" s="144" t="s">
        <v>320</v>
      </c>
      <c r="C8" s="144" t="s">
        <v>321</v>
      </c>
      <c r="D8" s="144" t="s">
        <v>322</v>
      </c>
      <c r="E8" s="144">
        <f t="shared" si="0"/>
        <v>4</v>
      </c>
      <c r="F8" s="144"/>
      <c r="G8" s="145">
        <f>COUNTIF(予定・結果0405!Q:Q,'UMP2025'!$A8)</f>
        <v>0</v>
      </c>
      <c r="H8" s="145">
        <f>COUNTIF(予定・結果0405!R:R,'UMP2025'!$A8)</f>
        <v>0</v>
      </c>
      <c r="I8" s="145">
        <f>COUNTIF(予定・結果0405!S:S,'UMP2025'!$A8)</f>
        <v>0</v>
      </c>
      <c r="J8" s="145">
        <f>COUNTIF(予定・結果0405!T:W,'UMP2025'!$A8)</f>
        <v>0</v>
      </c>
      <c r="K8" s="146">
        <f t="shared" si="1"/>
        <v>0</v>
      </c>
    </row>
    <row r="9" spans="1:11">
      <c r="A9" s="144">
        <v>5</v>
      </c>
      <c r="B9" s="144" t="s">
        <v>323</v>
      </c>
      <c r="C9" s="144" t="s">
        <v>324</v>
      </c>
      <c r="D9" s="144" t="s">
        <v>325</v>
      </c>
      <c r="E9" s="144">
        <f t="shared" si="0"/>
        <v>5</v>
      </c>
      <c r="F9" s="144"/>
      <c r="G9" s="145">
        <f>COUNTIF(予定・結果0405!Q:Q,'UMP2025'!$A9)</f>
        <v>0</v>
      </c>
      <c r="H9" s="145">
        <f>COUNTIF(予定・結果0405!R:R,'UMP2025'!$A9)</f>
        <v>0</v>
      </c>
      <c r="I9" s="145">
        <f>COUNTIF(予定・結果0405!S:S,'UMP2025'!$A9)</f>
        <v>0</v>
      </c>
      <c r="J9" s="145">
        <f>COUNTIF(予定・結果0405!T:W,'UMP2025'!$A9)</f>
        <v>0</v>
      </c>
      <c r="K9" s="146">
        <f t="shared" si="1"/>
        <v>0</v>
      </c>
    </row>
    <row r="10" spans="1:11">
      <c r="A10" s="144">
        <v>6</v>
      </c>
      <c r="B10" s="144" t="s">
        <v>326</v>
      </c>
      <c r="C10" s="144" t="s">
        <v>327</v>
      </c>
      <c r="D10" s="144" t="s">
        <v>328</v>
      </c>
      <c r="E10" s="144">
        <f t="shared" si="0"/>
        <v>6</v>
      </c>
      <c r="F10" s="144"/>
      <c r="G10" s="145">
        <f>COUNTIF(予定・結果0405!Q:Q,'UMP2025'!$A10)</f>
        <v>0</v>
      </c>
      <c r="H10" s="145">
        <f>COUNTIF(予定・結果0405!R:R,'UMP2025'!$A10)</f>
        <v>0</v>
      </c>
      <c r="I10" s="145">
        <f>COUNTIF(予定・結果0405!S:S,'UMP2025'!$A10)</f>
        <v>0</v>
      </c>
      <c r="J10" s="145">
        <f>COUNTIF(予定・結果0405!T:W,'UMP2025'!$A10)</f>
        <v>0</v>
      </c>
      <c r="K10" s="146">
        <f t="shared" si="1"/>
        <v>0</v>
      </c>
    </row>
    <row r="11" spans="1:11">
      <c r="A11" s="144">
        <v>7</v>
      </c>
      <c r="B11" s="144" t="s">
        <v>329</v>
      </c>
      <c r="C11" s="144" t="s">
        <v>330</v>
      </c>
      <c r="D11" s="144" t="s">
        <v>331</v>
      </c>
      <c r="E11" s="144">
        <f t="shared" si="0"/>
        <v>7</v>
      </c>
      <c r="F11" s="144"/>
      <c r="G11" s="145">
        <f>COUNTIF(予定・結果0405!Q:Q,'UMP2025'!$A11)</f>
        <v>0</v>
      </c>
      <c r="H11" s="145">
        <f>COUNTIF(予定・結果0405!R:R,'UMP2025'!$A11)</f>
        <v>0</v>
      </c>
      <c r="I11" s="145">
        <f>COUNTIF(予定・結果0405!S:S,'UMP2025'!$A11)</f>
        <v>0</v>
      </c>
      <c r="J11" s="145">
        <f>COUNTIF(予定・結果0405!T:W,'UMP2025'!$A11)</f>
        <v>0</v>
      </c>
      <c r="K11" s="146">
        <f t="shared" si="1"/>
        <v>0</v>
      </c>
    </row>
    <row r="12" spans="1:11">
      <c r="A12" s="144">
        <v>8</v>
      </c>
      <c r="B12" s="144" t="s">
        <v>332</v>
      </c>
      <c r="C12" s="144" t="s">
        <v>333</v>
      </c>
      <c r="D12" s="144" t="s">
        <v>334</v>
      </c>
      <c r="E12" s="144">
        <f t="shared" si="0"/>
        <v>8</v>
      </c>
      <c r="F12" s="144"/>
      <c r="G12" s="145">
        <f>COUNTIF(予定・結果0405!Q:Q,'UMP2025'!$A12)</f>
        <v>0</v>
      </c>
      <c r="H12" s="145">
        <f>COUNTIF(予定・結果0405!R:R,'UMP2025'!$A12)</f>
        <v>0</v>
      </c>
      <c r="I12" s="145">
        <f>COUNTIF(予定・結果0405!S:S,'UMP2025'!$A12)</f>
        <v>0</v>
      </c>
      <c r="J12" s="145">
        <f>COUNTIF(予定・結果0405!T:W,'UMP2025'!$A12)</f>
        <v>0</v>
      </c>
      <c r="K12" s="146">
        <f t="shared" si="1"/>
        <v>0</v>
      </c>
    </row>
    <row r="13" spans="1:11">
      <c r="A13" s="144">
        <v>9</v>
      </c>
      <c r="B13" s="144" t="s">
        <v>335</v>
      </c>
      <c r="C13" s="144" t="s">
        <v>336</v>
      </c>
      <c r="D13" s="144" t="s">
        <v>337</v>
      </c>
      <c r="E13" s="144">
        <f t="shared" si="0"/>
        <v>9</v>
      </c>
      <c r="F13" s="144"/>
      <c r="G13" s="145">
        <f>COUNTIF(予定・結果0405!Q:Q,'UMP2025'!$A13)</f>
        <v>0</v>
      </c>
      <c r="H13" s="145">
        <f>COUNTIF(予定・結果0405!R:R,'UMP2025'!$A13)</f>
        <v>1</v>
      </c>
      <c r="I13" s="145">
        <f>COUNTIF(予定・結果0405!S:S,'UMP2025'!$A13)</f>
        <v>0</v>
      </c>
      <c r="J13" s="145">
        <f>COUNTIF(予定・結果0405!T:W,'UMP2025'!$A13)</f>
        <v>1</v>
      </c>
      <c r="K13" s="146">
        <f t="shared" si="1"/>
        <v>1200</v>
      </c>
    </row>
    <row r="14" spans="1:11">
      <c r="A14" s="144">
        <v>10</v>
      </c>
      <c r="B14" s="144" t="s">
        <v>338</v>
      </c>
      <c r="C14" s="144" t="s">
        <v>339</v>
      </c>
      <c r="D14" s="144" t="s">
        <v>340</v>
      </c>
      <c r="E14" s="144">
        <f t="shared" si="0"/>
        <v>10</v>
      </c>
      <c r="F14" s="144"/>
      <c r="G14" s="145">
        <f>COUNTIF(予定・結果0405!Q:Q,'UMP2025'!$A14)</f>
        <v>0</v>
      </c>
      <c r="H14" s="145">
        <f>COUNTIF(予定・結果0405!R:R,'UMP2025'!$A14)</f>
        <v>0</v>
      </c>
      <c r="I14" s="145">
        <f>COUNTIF(予定・結果0405!S:S,'UMP2025'!$A14)</f>
        <v>0</v>
      </c>
      <c r="J14" s="145">
        <f>COUNTIF(予定・結果0405!T:W,'UMP2025'!$A14)</f>
        <v>0</v>
      </c>
      <c r="K14" s="146">
        <f t="shared" si="1"/>
        <v>0</v>
      </c>
    </row>
    <row r="15" spans="1:11">
      <c r="A15" s="144">
        <v>11</v>
      </c>
      <c r="B15" s="144" t="s">
        <v>341</v>
      </c>
      <c r="C15" s="144" t="s">
        <v>342</v>
      </c>
      <c r="D15" s="144" t="s">
        <v>343</v>
      </c>
      <c r="E15" s="144">
        <f t="shared" si="0"/>
        <v>11</v>
      </c>
      <c r="F15" s="144"/>
      <c r="G15" s="145">
        <f>COUNTIF(予定・結果0405!Q:Q,'UMP2025'!$A15)</f>
        <v>0</v>
      </c>
      <c r="H15" s="145">
        <f>COUNTIF(予定・結果0405!R:R,'UMP2025'!$A15)</f>
        <v>0</v>
      </c>
      <c r="I15" s="145">
        <f>COUNTIF(予定・結果0405!S:S,'UMP2025'!$A15)</f>
        <v>0</v>
      </c>
      <c r="J15" s="145">
        <f>COUNTIF(予定・結果0405!T:W,'UMP2025'!$A15)</f>
        <v>0</v>
      </c>
      <c r="K15" s="146">
        <f t="shared" si="1"/>
        <v>0</v>
      </c>
    </row>
    <row r="16" spans="1:11">
      <c r="A16" s="144">
        <v>12</v>
      </c>
      <c r="B16" s="144" t="s">
        <v>344</v>
      </c>
      <c r="C16" s="144" t="s">
        <v>345</v>
      </c>
      <c r="D16" s="144" t="s">
        <v>328</v>
      </c>
      <c r="E16" s="144">
        <f t="shared" si="0"/>
        <v>12</v>
      </c>
      <c r="F16" s="144"/>
      <c r="G16" s="145">
        <f>COUNTIF(予定・結果0405!Q:Q,'UMP2025'!$A16)</f>
        <v>0</v>
      </c>
      <c r="H16" s="145">
        <f>COUNTIF(予定・結果0405!R:R,'UMP2025'!$A16)</f>
        <v>0</v>
      </c>
      <c r="I16" s="145">
        <f>COUNTIF(予定・結果0405!S:S,'UMP2025'!$A16)</f>
        <v>0</v>
      </c>
      <c r="J16" s="145">
        <f>COUNTIF(予定・結果0405!T:W,'UMP2025'!$A16)</f>
        <v>0</v>
      </c>
      <c r="K16" s="146">
        <f t="shared" si="1"/>
        <v>0</v>
      </c>
    </row>
    <row r="17" spans="1:11">
      <c r="A17" s="144">
        <v>13</v>
      </c>
      <c r="B17" s="144" t="s">
        <v>346</v>
      </c>
      <c r="C17" s="144" t="s">
        <v>347</v>
      </c>
      <c r="D17" s="144" t="s">
        <v>348</v>
      </c>
      <c r="E17" s="144">
        <f t="shared" si="0"/>
        <v>13</v>
      </c>
      <c r="F17" s="144"/>
      <c r="G17" s="145">
        <f>COUNTIF(予定・結果0405!Q:Q,'UMP2025'!$A17)</f>
        <v>0</v>
      </c>
      <c r="H17" s="145">
        <f>COUNTIF(予定・結果0405!R:R,'UMP2025'!$A17)</f>
        <v>0</v>
      </c>
      <c r="I17" s="145">
        <f>COUNTIF(予定・結果0405!S:S,'UMP2025'!$A17)</f>
        <v>0</v>
      </c>
      <c r="J17" s="145">
        <f>COUNTIF(予定・結果0405!T:W,'UMP2025'!$A17)</f>
        <v>0</v>
      </c>
      <c r="K17" s="146">
        <f t="shared" si="1"/>
        <v>0</v>
      </c>
    </row>
    <row r="18" spans="1:11">
      <c r="A18" s="144">
        <v>14</v>
      </c>
      <c r="B18" s="144" t="s">
        <v>349</v>
      </c>
      <c r="C18" s="144" t="s">
        <v>350</v>
      </c>
      <c r="D18" s="144" t="s">
        <v>301</v>
      </c>
      <c r="E18" s="144">
        <f t="shared" si="0"/>
        <v>14</v>
      </c>
      <c r="F18" s="144"/>
      <c r="G18" s="145">
        <f>COUNTIF(予定・結果0405!Q:Q,'UMP2025'!$A18)</f>
        <v>0</v>
      </c>
      <c r="H18" s="145">
        <f>COUNTIF(予定・結果0405!R:R,'UMP2025'!$A18)</f>
        <v>0</v>
      </c>
      <c r="I18" s="145">
        <f>COUNTIF(予定・結果0405!S:S,'UMP2025'!$A18)</f>
        <v>0</v>
      </c>
      <c r="J18" s="145">
        <f>COUNTIF(予定・結果0405!T:W,'UMP2025'!$A18)</f>
        <v>0</v>
      </c>
      <c r="K18" s="146">
        <f t="shared" si="1"/>
        <v>0</v>
      </c>
    </row>
    <row r="19" spans="1:11">
      <c r="A19" s="144">
        <v>15</v>
      </c>
      <c r="B19" s="144" t="s">
        <v>351</v>
      </c>
      <c r="C19" s="144" t="s">
        <v>352</v>
      </c>
      <c r="D19" s="144" t="s">
        <v>353</v>
      </c>
      <c r="E19" s="144">
        <f t="shared" si="0"/>
        <v>15</v>
      </c>
      <c r="F19" s="144"/>
      <c r="G19" s="145">
        <f>COUNTIF(予定・結果0405!Q:Q,'UMP2025'!$A19)</f>
        <v>0</v>
      </c>
      <c r="H19" s="145">
        <f>COUNTIF(予定・結果0405!R:R,'UMP2025'!$A19)</f>
        <v>0</v>
      </c>
      <c r="I19" s="145">
        <f>COUNTIF(予定・結果0405!S:S,'UMP2025'!$A19)</f>
        <v>0</v>
      </c>
      <c r="J19" s="145">
        <f>COUNTIF(予定・結果0405!T:W,'UMP2025'!$A19)</f>
        <v>0</v>
      </c>
      <c r="K19" s="146">
        <f t="shared" si="1"/>
        <v>0</v>
      </c>
    </row>
    <row r="20" spans="1:11">
      <c r="A20" s="144">
        <v>16</v>
      </c>
      <c r="B20" s="144" t="s">
        <v>354</v>
      </c>
      <c r="C20" s="144" t="s">
        <v>355</v>
      </c>
      <c r="D20" s="144" t="s">
        <v>356</v>
      </c>
      <c r="E20" s="144">
        <f t="shared" si="0"/>
        <v>16</v>
      </c>
      <c r="F20" s="144"/>
      <c r="G20" s="145">
        <f>COUNTIF(予定・結果0405!Q:Q,'UMP2025'!$A20)</f>
        <v>0</v>
      </c>
      <c r="H20" s="145">
        <f>COUNTIF(予定・結果0405!R:R,'UMP2025'!$A20)</f>
        <v>0</v>
      </c>
      <c r="I20" s="145">
        <f>COUNTIF(予定・結果0405!S:S,'UMP2025'!$A20)</f>
        <v>0</v>
      </c>
      <c r="J20" s="145">
        <f>COUNTIF(予定・結果0405!T:W,'UMP2025'!$A20)</f>
        <v>0</v>
      </c>
      <c r="K20" s="146">
        <f t="shared" si="1"/>
        <v>0</v>
      </c>
    </row>
    <row r="21" spans="1:11">
      <c r="A21" s="144">
        <v>17</v>
      </c>
      <c r="B21" s="144" t="s">
        <v>357</v>
      </c>
      <c r="C21" s="144" t="s">
        <v>358</v>
      </c>
      <c r="D21" s="144" t="s">
        <v>359</v>
      </c>
      <c r="E21" s="144">
        <f t="shared" si="0"/>
        <v>17</v>
      </c>
      <c r="F21" s="144"/>
      <c r="G21" s="145">
        <f>COUNTIF(予定・結果0405!Q:Q,'UMP2025'!$A21)</f>
        <v>0</v>
      </c>
      <c r="H21" s="145">
        <f>COUNTIF(予定・結果0405!R:R,'UMP2025'!$A21)</f>
        <v>0</v>
      </c>
      <c r="I21" s="145">
        <f>COUNTIF(予定・結果0405!S:S,'UMP2025'!$A21)</f>
        <v>0</v>
      </c>
      <c r="J21" s="145">
        <f>COUNTIF(予定・結果0405!T:W,'UMP2025'!$A21)</f>
        <v>0</v>
      </c>
      <c r="K21" s="146">
        <f t="shared" si="1"/>
        <v>0</v>
      </c>
    </row>
    <row r="22" spans="1:11">
      <c r="A22" s="144">
        <v>18</v>
      </c>
      <c r="B22" s="144" t="s">
        <v>360</v>
      </c>
      <c r="C22" s="144" t="s">
        <v>361</v>
      </c>
      <c r="D22" s="144" t="s">
        <v>305</v>
      </c>
      <c r="E22" s="144">
        <f t="shared" si="0"/>
        <v>18</v>
      </c>
      <c r="F22" s="144"/>
      <c r="G22" s="145">
        <f>COUNTIF(予定・結果0405!Q:Q,'UMP2025'!$A22)</f>
        <v>0</v>
      </c>
      <c r="H22" s="145">
        <f>COUNTIF(予定・結果0405!R:R,'UMP2025'!$A22)</f>
        <v>0</v>
      </c>
      <c r="I22" s="145">
        <f>COUNTIF(予定・結果0405!S:S,'UMP2025'!$A22)</f>
        <v>0</v>
      </c>
      <c r="J22" s="145">
        <f>COUNTIF(予定・結果0405!T:W,'UMP2025'!$A22)</f>
        <v>0</v>
      </c>
      <c r="K22" s="146">
        <f t="shared" si="1"/>
        <v>0</v>
      </c>
    </row>
    <row r="23" spans="1:11">
      <c r="A23" s="144">
        <v>19</v>
      </c>
      <c r="B23" s="144" t="s">
        <v>362</v>
      </c>
      <c r="C23" s="144" t="s">
        <v>363</v>
      </c>
      <c r="D23" s="144" t="s">
        <v>364</v>
      </c>
      <c r="E23" s="144">
        <f t="shared" si="0"/>
        <v>19</v>
      </c>
      <c r="F23" s="144"/>
      <c r="G23" s="145">
        <f>COUNTIF(予定・結果0405!Q:Q,'UMP2025'!$A23)</f>
        <v>0</v>
      </c>
      <c r="H23" s="145">
        <f>COUNTIF(予定・結果0405!R:R,'UMP2025'!$A23)</f>
        <v>0</v>
      </c>
      <c r="I23" s="145">
        <f>COUNTIF(予定・結果0405!S:S,'UMP2025'!$A23)</f>
        <v>0</v>
      </c>
      <c r="J23" s="145">
        <f>COUNTIF(予定・結果0405!T:W,'UMP2025'!$A23)</f>
        <v>0</v>
      </c>
      <c r="K23" s="146">
        <f t="shared" si="1"/>
        <v>0</v>
      </c>
    </row>
    <row r="24" spans="1:11">
      <c r="A24" s="144">
        <v>20</v>
      </c>
      <c r="B24" s="144" t="s">
        <v>365</v>
      </c>
      <c r="C24" s="144" t="s">
        <v>366</v>
      </c>
      <c r="D24" s="144" t="s">
        <v>367</v>
      </c>
      <c r="E24" s="144">
        <f t="shared" si="0"/>
        <v>20</v>
      </c>
      <c r="F24" s="144"/>
      <c r="G24" s="145">
        <f>COUNTIF(予定・結果0405!Q:Q,'UMP2025'!$A24)</f>
        <v>0</v>
      </c>
      <c r="H24" s="145">
        <f>COUNTIF(予定・結果0405!R:R,'UMP2025'!$A24)</f>
        <v>0</v>
      </c>
      <c r="I24" s="145">
        <f>COUNTIF(予定・結果0405!S:S,'UMP2025'!$A24)</f>
        <v>0</v>
      </c>
      <c r="J24" s="145">
        <f>COUNTIF(予定・結果0405!T:W,'UMP2025'!$A24)</f>
        <v>0</v>
      </c>
      <c r="K24" s="146">
        <f t="shared" si="1"/>
        <v>0</v>
      </c>
    </row>
    <row r="25" spans="1:11">
      <c r="A25" s="144">
        <v>21</v>
      </c>
      <c r="B25" s="144" t="s">
        <v>368</v>
      </c>
      <c r="C25" s="144" t="s">
        <v>369</v>
      </c>
      <c r="D25" s="144" t="s">
        <v>314</v>
      </c>
      <c r="E25" s="144">
        <f t="shared" si="0"/>
        <v>21</v>
      </c>
      <c r="F25" s="144"/>
      <c r="G25" s="145">
        <f>COUNTIF(予定・結果0405!Q:Q,'UMP2025'!$A25)</f>
        <v>0</v>
      </c>
      <c r="H25" s="145">
        <f>COUNTIF(予定・結果0405!R:R,'UMP2025'!$A25)</f>
        <v>0</v>
      </c>
      <c r="I25" s="145">
        <f>COUNTIF(予定・結果0405!S:S,'UMP2025'!$A25)</f>
        <v>0</v>
      </c>
      <c r="J25" s="145">
        <f>COUNTIF(予定・結果0405!T:W,'UMP2025'!$A25)</f>
        <v>0</v>
      </c>
      <c r="K25" s="146">
        <f t="shared" si="1"/>
        <v>0</v>
      </c>
    </row>
    <row r="26" spans="1:11">
      <c r="A26" s="144">
        <v>22</v>
      </c>
      <c r="B26" s="144" t="s">
        <v>370</v>
      </c>
      <c r="C26" s="144" t="s">
        <v>371</v>
      </c>
      <c r="D26" s="144" t="s">
        <v>372</v>
      </c>
      <c r="E26" s="144">
        <f t="shared" si="0"/>
        <v>22</v>
      </c>
      <c r="F26" s="144"/>
      <c r="G26" s="145">
        <f>COUNTIF(予定・結果0405!Q:Q,'UMP2025'!$A26)</f>
        <v>0</v>
      </c>
      <c r="H26" s="145">
        <f>COUNTIF(予定・結果0405!R:R,'UMP2025'!$A26)</f>
        <v>0</v>
      </c>
      <c r="I26" s="145">
        <f>COUNTIF(予定・結果0405!S:S,'UMP2025'!$A26)</f>
        <v>0</v>
      </c>
      <c r="J26" s="145">
        <f>COUNTIF(予定・結果0405!T:W,'UMP2025'!$A26)</f>
        <v>0</v>
      </c>
      <c r="K26" s="146">
        <f t="shared" si="1"/>
        <v>0</v>
      </c>
    </row>
    <row r="27" spans="1:11">
      <c r="A27" s="144">
        <v>23</v>
      </c>
      <c r="B27" s="144" t="s">
        <v>373</v>
      </c>
      <c r="C27" s="144" t="s">
        <v>374</v>
      </c>
      <c r="D27" s="144" t="s">
        <v>364</v>
      </c>
      <c r="E27" s="144">
        <f t="shared" si="0"/>
        <v>23</v>
      </c>
      <c r="F27" s="144"/>
      <c r="G27" s="145">
        <f>COUNTIF(予定・結果0405!Q:Q,'UMP2025'!$A27)</f>
        <v>0</v>
      </c>
      <c r="H27" s="145">
        <f>COUNTIF(予定・結果0405!R:R,'UMP2025'!$A27)</f>
        <v>0</v>
      </c>
      <c r="I27" s="145">
        <f>COUNTIF(予定・結果0405!S:S,'UMP2025'!$A27)</f>
        <v>0</v>
      </c>
      <c r="J27" s="145">
        <f>COUNTIF(予定・結果0405!T:W,'UMP2025'!$A27)</f>
        <v>0</v>
      </c>
      <c r="K27" s="146">
        <f t="shared" si="1"/>
        <v>0</v>
      </c>
    </row>
    <row r="28" spans="1:11">
      <c r="A28" s="144">
        <v>24</v>
      </c>
      <c r="B28" s="144" t="s">
        <v>375</v>
      </c>
      <c r="C28" s="144" t="s">
        <v>376</v>
      </c>
      <c r="D28" s="144" t="s">
        <v>334</v>
      </c>
      <c r="E28" s="144">
        <f t="shared" si="0"/>
        <v>24</v>
      </c>
      <c r="F28" s="144"/>
      <c r="G28" s="145">
        <f>COUNTIF(予定・結果0405!Q:Q,'UMP2025'!$A28)</f>
        <v>0</v>
      </c>
      <c r="H28" s="145">
        <f>COUNTIF(予定・結果0405!R:R,'UMP2025'!$A28)</f>
        <v>0</v>
      </c>
      <c r="I28" s="145">
        <f>COUNTIF(予定・結果0405!S:S,'UMP2025'!$A28)</f>
        <v>0</v>
      </c>
      <c r="J28" s="145">
        <f>COUNTIF(予定・結果0405!T:W,'UMP2025'!$A28)</f>
        <v>0</v>
      </c>
      <c r="K28" s="146">
        <f t="shared" si="1"/>
        <v>0</v>
      </c>
    </row>
    <row r="29" spans="1:11">
      <c r="A29" s="144">
        <v>25</v>
      </c>
      <c r="B29" s="144" t="s">
        <v>377</v>
      </c>
      <c r="C29" s="144" t="s">
        <v>378</v>
      </c>
      <c r="D29" s="144" t="s">
        <v>379</v>
      </c>
      <c r="E29" s="144">
        <f t="shared" si="0"/>
        <v>25</v>
      </c>
      <c r="F29" s="144"/>
      <c r="G29" s="145">
        <f>COUNTIF(予定・結果0405!Q:Q,'UMP2025'!$A29)</f>
        <v>0</v>
      </c>
      <c r="H29" s="145">
        <f>COUNTIF(予定・結果0405!R:R,'UMP2025'!$A29)</f>
        <v>0</v>
      </c>
      <c r="I29" s="145">
        <f>COUNTIF(予定・結果0405!S:S,'UMP2025'!$A29)</f>
        <v>0</v>
      </c>
      <c r="J29" s="145">
        <f>COUNTIF(予定・結果0405!T:W,'UMP2025'!$A29)</f>
        <v>0</v>
      </c>
      <c r="K29" s="146">
        <f t="shared" si="1"/>
        <v>0</v>
      </c>
    </row>
    <row r="30" spans="1:11">
      <c r="A30" s="144">
        <v>26</v>
      </c>
      <c r="B30" s="144" t="s">
        <v>380</v>
      </c>
      <c r="C30" s="144" t="s">
        <v>381</v>
      </c>
      <c r="D30" s="144" t="s">
        <v>301</v>
      </c>
      <c r="E30" s="144">
        <f t="shared" si="0"/>
        <v>26</v>
      </c>
      <c r="F30" s="144"/>
      <c r="G30" s="145">
        <f>COUNTIF(予定・結果0405!Q:Q,'UMP2025'!$A30)</f>
        <v>0</v>
      </c>
      <c r="H30" s="145">
        <f>COUNTIF(予定・結果0405!R:R,'UMP2025'!$A30)</f>
        <v>0</v>
      </c>
      <c r="I30" s="145">
        <f>COUNTIF(予定・結果0405!S:S,'UMP2025'!$A30)</f>
        <v>0</v>
      </c>
      <c r="J30" s="145">
        <f>COUNTIF(予定・結果0405!T:W,'UMP2025'!$A30)</f>
        <v>0</v>
      </c>
      <c r="K30" s="146">
        <f t="shared" si="1"/>
        <v>0</v>
      </c>
    </row>
    <row r="31" spans="1:11">
      <c r="A31" s="144">
        <v>27</v>
      </c>
      <c r="B31" s="144" t="s">
        <v>382</v>
      </c>
      <c r="C31" s="144" t="s">
        <v>383</v>
      </c>
      <c r="D31" s="144" t="s">
        <v>384</v>
      </c>
      <c r="E31" s="144">
        <f t="shared" si="0"/>
        <v>27</v>
      </c>
      <c r="F31" s="144"/>
      <c r="G31" s="145">
        <f>COUNTIF(予定・結果0405!Q:Q,'UMP2025'!$A31)</f>
        <v>0</v>
      </c>
      <c r="H31" s="145">
        <f>COUNTIF(予定・結果0405!R:R,'UMP2025'!$A31)</f>
        <v>0</v>
      </c>
      <c r="I31" s="145">
        <f>COUNTIF(予定・結果0405!S:S,'UMP2025'!$A31)</f>
        <v>0</v>
      </c>
      <c r="J31" s="145">
        <f>COUNTIF(予定・結果0405!T:W,'UMP2025'!$A31)</f>
        <v>0</v>
      </c>
      <c r="K31" s="146">
        <f t="shared" si="1"/>
        <v>0</v>
      </c>
    </row>
    <row r="32" spans="1:11">
      <c r="A32" s="144">
        <v>28</v>
      </c>
      <c r="B32" s="144" t="s">
        <v>385</v>
      </c>
      <c r="C32" s="144" t="s">
        <v>386</v>
      </c>
      <c r="D32" s="144" t="s">
        <v>387</v>
      </c>
      <c r="E32" s="144">
        <f t="shared" si="0"/>
        <v>28</v>
      </c>
      <c r="F32" s="144"/>
      <c r="G32" s="145">
        <f>COUNTIF(予定・結果0405!Q:Q,'UMP2025'!$A32)</f>
        <v>0</v>
      </c>
      <c r="H32" s="145">
        <f>COUNTIF(予定・結果0405!R:R,'UMP2025'!$A32)</f>
        <v>0</v>
      </c>
      <c r="I32" s="145">
        <f>COUNTIF(予定・結果0405!S:S,'UMP2025'!$A32)</f>
        <v>0</v>
      </c>
      <c r="J32" s="145">
        <f>COUNTIF(予定・結果0405!T:W,'UMP2025'!$A32)</f>
        <v>0</v>
      </c>
      <c r="K32" s="146">
        <f t="shared" si="1"/>
        <v>0</v>
      </c>
    </row>
    <row r="33" spans="1:11">
      <c r="A33" s="144">
        <v>29</v>
      </c>
      <c r="B33" s="144" t="s">
        <v>388</v>
      </c>
      <c r="C33" s="144" t="s">
        <v>389</v>
      </c>
      <c r="D33" s="144" t="s">
        <v>303</v>
      </c>
      <c r="E33" s="144">
        <f t="shared" si="0"/>
        <v>29</v>
      </c>
      <c r="F33" s="144"/>
      <c r="G33" s="145">
        <f>COUNTIF(予定・結果0405!Q:Q,'UMP2025'!$A33)</f>
        <v>0</v>
      </c>
      <c r="H33" s="145">
        <f>COUNTIF(予定・結果0405!R:R,'UMP2025'!$A33)</f>
        <v>0</v>
      </c>
      <c r="I33" s="145">
        <f>COUNTIF(予定・結果0405!S:S,'UMP2025'!$A33)</f>
        <v>0</v>
      </c>
      <c r="J33" s="145">
        <f>COUNTIF(予定・結果0405!T:W,'UMP2025'!$A33)</f>
        <v>0</v>
      </c>
      <c r="K33" s="146">
        <f t="shared" si="1"/>
        <v>0</v>
      </c>
    </row>
    <row r="34" spans="1:11">
      <c r="A34" s="144">
        <v>30</v>
      </c>
      <c r="B34" s="144" t="s">
        <v>390</v>
      </c>
      <c r="C34" s="144" t="s">
        <v>391</v>
      </c>
      <c r="D34" s="144" t="s">
        <v>392</v>
      </c>
      <c r="E34" s="144">
        <f t="shared" si="0"/>
        <v>30</v>
      </c>
      <c r="F34" s="144"/>
      <c r="G34" s="145">
        <f>COUNTIF(予定・結果0405!Q:Q,'UMP2025'!$A34)</f>
        <v>0</v>
      </c>
      <c r="H34" s="145">
        <f>COUNTIF(予定・結果0405!R:R,'UMP2025'!$A34)</f>
        <v>0</v>
      </c>
      <c r="I34" s="145">
        <f>COUNTIF(予定・結果0405!S:S,'UMP2025'!$A34)</f>
        <v>0</v>
      </c>
      <c r="J34" s="145">
        <f>COUNTIF(予定・結果0405!T:W,'UMP2025'!$A34)</f>
        <v>0</v>
      </c>
      <c r="K34" s="146">
        <f t="shared" si="1"/>
        <v>0</v>
      </c>
    </row>
    <row r="35" spans="1:11">
      <c r="A35" s="144">
        <v>31</v>
      </c>
      <c r="B35" s="144" t="s">
        <v>393</v>
      </c>
      <c r="C35" s="144" t="s">
        <v>394</v>
      </c>
      <c r="D35" s="144" t="s">
        <v>395</v>
      </c>
      <c r="E35" s="144">
        <f t="shared" si="0"/>
        <v>31</v>
      </c>
      <c r="F35" s="144"/>
      <c r="G35" s="145">
        <f>COUNTIF(予定・結果0405!Q:Q,'UMP2025'!$A35)</f>
        <v>0</v>
      </c>
      <c r="H35" s="145">
        <f>COUNTIF(予定・結果0405!R:R,'UMP2025'!$A35)</f>
        <v>0</v>
      </c>
      <c r="I35" s="145">
        <f>COUNTIF(予定・結果0405!S:S,'UMP2025'!$A35)</f>
        <v>0</v>
      </c>
      <c r="J35" s="145">
        <f>COUNTIF(予定・結果0405!T:W,'UMP2025'!$A35)</f>
        <v>0</v>
      </c>
      <c r="K35" s="146">
        <f t="shared" si="1"/>
        <v>0</v>
      </c>
    </row>
    <row r="36" spans="1:11">
      <c r="A36" s="144">
        <v>32</v>
      </c>
      <c r="B36" s="144" t="s">
        <v>396</v>
      </c>
      <c r="C36" s="144" t="s">
        <v>397</v>
      </c>
      <c r="D36" s="144" t="s">
        <v>379</v>
      </c>
      <c r="E36" s="144">
        <f t="shared" si="0"/>
        <v>32</v>
      </c>
      <c r="F36" s="144"/>
      <c r="G36" s="145">
        <f>COUNTIF(予定・結果0405!Q:Q,'UMP2025'!$A36)</f>
        <v>0</v>
      </c>
      <c r="H36" s="145">
        <f>COUNTIF(予定・結果0405!R:R,'UMP2025'!$A36)</f>
        <v>0</v>
      </c>
      <c r="I36" s="145">
        <f>COUNTIF(予定・結果0405!S:S,'UMP2025'!$A36)</f>
        <v>0</v>
      </c>
      <c r="J36" s="145">
        <f>COUNTIF(予定・結果0405!T:W,'UMP2025'!$A36)</f>
        <v>0</v>
      </c>
      <c r="K36" s="146">
        <f t="shared" si="1"/>
        <v>0</v>
      </c>
    </row>
    <row r="37" spans="1:11">
      <c r="A37" s="144">
        <v>33</v>
      </c>
      <c r="B37" s="144" t="s">
        <v>398</v>
      </c>
      <c r="C37" s="144" t="s">
        <v>399</v>
      </c>
      <c r="D37" s="144" t="s">
        <v>307</v>
      </c>
      <c r="E37" s="144">
        <f t="shared" si="0"/>
        <v>33</v>
      </c>
      <c r="F37" s="144"/>
      <c r="G37" s="145">
        <f>COUNTIF(予定・結果0405!Q:Q,'UMP2025'!$A37)</f>
        <v>0</v>
      </c>
      <c r="H37" s="145">
        <f>COUNTIF(予定・結果0405!R:R,'UMP2025'!$A37)</f>
        <v>0</v>
      </c>
      <c r="I37" s="145">
        <f>COUNTIF(予定・結果0405!S:S,'UMP2025'!$A37)</f>
        <v>0</v>
      </c>
      <c r="J37" s="145">
        <f>COUNTIF(予定・結果0405!T:W,'UMP2025'!$A37)</f>
        <v>0</v>
      </c>
      <c r="K37" s="146">
        <f t="shared" si="1"/>
        <v>0</v>
      </c>
    </row>
    <row r="38" spans="1:11">
      <c r="A38" s="144">
        <v>34</v>
      </c>
      <c r="B38" s="144" t="s">
        <v>400</v>
      </c>
      <c r="C38" s="144" t="s">
        <v>401</v>
      </c>
      <c r="D38" s="144" t="s">
        <v>303</v>
      </c>
      <c r="E38" s="144">
        <f t="shared" si="0"/>
        <v>34</v>
      </c>
      <c r="F38" s="144"/>
      <c r="G38" s="145">
        <f>COUNTIF(予定・結果0405!Q:Q,'UMP2025'!$A38)</f>
        <v>0</v>
      </c>
      <c r="H38" s="145">
        <f>COUNTIF(予定・結果0405!R:R,'UMP2025'!$A38)</f>
        <v>0</v>
      </c>
      <c r="I38" s="145">
        <f>COUNTIF(予定・結果0405!S:S,'UMP2025'!$A38)</f>
        <v>0</v>
      </c>
      <c r="J38" s="145">
        <f>COUNTIF(予定・結果0405!T:W,'UMP2025'!$A38)</f>
        <v>0</v>
      </c>
      <c r="K38" s="146">
        <f t="shared" si="1"/>
        <v>0</v>
      </c>
    </row>
    <row r="39" spans="1:11">
      <c r="A39" s="144">
        <v>35</v>
      </c>
      <c r="B39" s="144" t="s">
        <v>402</v>
      </c>
      <c r="C39" s="144" t="s">
        <v>403</v>
      </c>
      <c r="D39" s="144" t="s">
        <v>334</v>
      </c>
      <c r="E39" s="144">
        <f t="shared" si="0"/>
        <v>35</v>
      </c>
      <c r="F39" s="144"/>
      <c r="G39" s="145">
        <f>COUNTIF(予定・結果0405!Q:Q,'UMP2025'!$A39)</f>
        <v>0</v>
      </c>
      <c r="H39" s="145">
        <f>COUNTIF(予定・結果0405!R:R,'UMP2025'!$A39)</f>
        <v>0</v>
      </c>
      <c r="I39" s="145">
        <f>COUNTIF(予定・結果0405!S:S,'UMP2025'!$A39)</f>
        <v>0</v>
      </c>
      <c r="J39" s="145">
        <f>COUNTIF(予定・結果0405!T:W,'UMP2025'!$A39)</f>
        <v>0</v>
      </c>
      <c r="K39" s="146">
        <f t="shared" si="1"/>
        <v>0</v>
      </c>
    </row>
    <row r="40" spans="1:11">
      <c r="A40" s="144">
        <v>36</v>
      </c>
      <c r="B40" s="144" t="s">
        <v>404</v>
      </c>
      <c r="C40" s="144" t="s">
        <v>405</v>
      </c>
      <c r="D40" s="144" t="s">
        <v>406</v>
      </c>
      <c r="E40" s="144">
        <f t="shared" si="0"/>
        <v>36</v>
      </c>
      <c r="F40" s="144"/>
      <c r="G40" s="145">
        <f>COUNTIF(予定・結果0405!Q:Q,'UMP2025'!$A40)</f>
        <v>0</v>
      </c>
      <c r="H40" s="145">
        <f>COUNTIF(予定・結果0405!R:R,'UMP2025'!$A40)</f>
        <v>0</v>
      </c>
      <c r="I40" s="145">
        <f>COUNTIF(予定・結果0405!S:S,'UMP2025'!$A40)</f>
        <v>0</v>
      </c>
      <c r="J40" s="145">
        <f>COUNTIF(予定・結果0405!T:W,'UMP2025'!$A40)</f>
        <v>0</v>
      </c>
      <c r="K40" s="146">
        <f t="shared" si="1"/>
        <v>0</v>
      </c>
    </row>
    <row r="41" spans="1:11">
      <c r="A41" s="144">
        <v>37</v>
      </c>
      <c r="B41" s="144" t="s">
        <v>407</v>
      </c>
      <c r="C41" s="144" t="s">
        <v>408</v>
      </c>
      <c r="D41" s="144" t="s">
        <v>409</v>
      </c>
      <c r="E41" s="144">
        <f t="shared" si="0"/>
        <v>37</v>
      </c>
      <c r="F41" s="144"/>
      <c r="G41" s="145">
        <f>COUNTIF(予定・結果0405!Q:Q,'UMP2025'!$A41)</f>
        <v>0</v>
      </c>
      <c r="H41" s="145">
        <f>COUNTIF(予定・結果0405!R:R,'UMP2025'!$A41)</f>
        <v>0</v>
      </c>
      <c r="I41" s="145">
        <f>COUNTIF(予定・結果0405!S:S,'UMP2025'!$A41)</f>
        <v>0</v>
      </c>
      <c r="J41" s="145">
        <f>COUNTIF(予定・結果0405!T:W,'UMP2025'!$A41)</f>
        <v>0</v>
      </c>
      <c r="K41" s="146">
        <f t="shared" si="1"/>
        <v>0</v>
      </c>
    </row>
    <row r="42" spans="1:11">
      <c r="A42" s="144">
        <v>38</v>
      </c>
      <c r="B42" s="144" t="s">
        <v>410</v>
      </c>
      <c r="C42" s="144" t="s">
        <v>411</v>
      </c>
      <c r="D42" s="144" t="s">
        <v>356</v>
      </c>
      <c r="E42" s="144">
        <f t="shared" si="0"/>
        <v>38</v>
      </c>
      <c r="F42" s="144"/>
      <c r="G42" s="145">
        <f>COUNTIF(予定・結果0405!Q:Q,'UMP2025'!$A42)</f>
        <v>0</v>
      </c>
      <c r="H42" s="145">
        <f>COUNTIF(予定・結果0405!R:R,'UMP2025'!$A42)</f>
        <v>0</v>
      </c>
      <c r="I42" s="145">
        <f>COUNTIF(予定・結果0405!S:S,'UMP2025'!$A42)</f>
        <v>0</v>
      </c>
      <c r="J42" s="145">
        <f>COUNTIF(予定・結果0405!T:W,'UMP2025'!$A42)</f>
        <v>0</v>
      </c>
      <c r="K42" s="146">
        <f t="shared" si="1"/>
        <v>0</v>
      </c>
    </row>
    <row r="43" spans="1:11">
      <c r="A43" s="144">
        <v>39</v>
      </c>
      <c r="B43" s="144" t="s">
        <v>412</v>
      </c>
      <c r="C43" s="144" t="s">
        <v>413</v>
      </c>
      <c r="D43" s="144" t="s">
        <v>414</v>
      </c>
      <c r="E43" s="144">
        <f t="shared" si="0"/>
        <v>39</v>
      </c>
      <c r="F43" s="144"/>
      <c r="G43" s="145">
        <f>COUNTIF(予定・結果0405!Q:Q,'UMP2025'!$A43)</f>
        <v>0</v>
      </c>
      <c r="H43" s="145">
        <f>COUNTIF(予定・結果0405!R:R,'UMP2025'!$A43)</f>
        <v>0</v>
      </c>
      <c r="I43" s="145">
        <f>COUNTIF(予定・結果0405!S:S,'UMP2025'!$A43)</f>
        <v>0</v>
      </c>
      <c r="J43" s="145">
        <f>COUNTIF(予定・結果0405!T:W,'UMP2025'!$A43)</f>
        <v>0</v>
      </c>
      <c r="K43" s="146">
        <f t="shared" si="1"/>
        <v>0</v>
      </c>
    </row>
    <row r="44" spans="1:11">
      <c r="A44" s="144">
        <v>40</v>
      </c>
      <c r="B44" s="144" t="s">
        <v>415</v>
      </c>
      <c r="C44" s="144" t="s">
        <v>416</v>
      </c>
      <c r="D44" s="144" t="s">
        <v>372</v>
      </c>
      <c r="E44" s="144">
        <f t="shared" si="0"/>
        <v>40</v>
      </c>
      <c r="F44" s="144"/>
      <c r="G44" s="145">
        <f>COUNTIF(予定・結果0405!Q:Q,'UMP2025'!$A44)</f>
        <v>0</v>
      </c>
      <c r="H44" s="145">
        <f>COUNTIF(予定・結果0405!R:R,'UMP2025'!$A44)</f>
        <v>0</v>
      </c>
      <c r="I44" s="145">
        <f>COUNTIF(予定・結果0405!S:S,'UMP2025'!$A44)</f>
        <v>0</v>
      </c>
      <c r="J44" s="145">
        <f>COUNTIF(予定・結果0405!T:W,'UMP2025'!$A44)</f>
        <v>0</v>
      </c>
      <c r="K44" s="146">
        <f t="shared" si="1"/>
        <v>0</v>
      </c>
    </row>
    <row r="45" spans="1:11">
      <c r="A45" s="144">
        <v>41</v>
      </c>
      <c r="B45" s="144" t="s">
        <v>417</v>
      </c>
      <c r="C45" s="144" t="s">
        <v>418</v>
      </c>
      <c r="D45" s="144" t="s">
        <v>419</v>
      </c>
      <c r="E45" s="144">
        <f t="shared" si="0"/>
        <v>41</v>
      </c>
      <c r="F45" s="144"/>
      <c r="G45" s="145">
        <f>COUNTIF(予定・結果0405!Q:Q,'UMP2025'!$A45)</f>
        <v>0</v>
      </c>
      <c r="H45" s="145">
        <f>COUNTIF(予定・結果0405!R:R,'UMP2025'!$A45)</f>
        <v>0</v>
      </c>
      <c r="I45" s="145">
        <f>COUNTIF(予定・結果0405!S:S,'UMP2025'!$A45)</f>
        <v>0</v>
      </c>
      <c r="J45" s="145">
        <f>COUNTIF(予定・結果0405!T:W,'UMP2025'!$A45)</f>
        <v>0</v>
      </c>
      <c r="K45" s="146">
        <f t="shared" si="1"/>
        <v>0</v>
      </c>
    </row>
    <row r="46" spans="1:11">
      <c r="A46" s="144">
        <v>42</v>
      </c>
      <c r="B46" s="144" t="s">
        <v>420</v>
      </c>
      <c r="C46" s="144" t="s">
        <v>421</v>
      </c>
      <c r="D46" s="144" t="s">
        <v>422</v>
      </c>
      <c r="E46" s="144">
        <f t="shared" si="0"/>
        <v>42</v>
      </c>
      <c r="F46" s="144"/>
      <c r="G46" s="145">
        <f>COUNTIF(予定・結果0405!Q:Q,'UMP2025'!$A46)</f>
        <v>0</v>
      </c>
      <c r="H46" s="145">
        <f>COUNTIF(予定・結果0405!R:R,'UMP2025'!$A46)</f>
        <v>0</v>
      </c>
      <c r="I46" s="145">
        <f>COUNTIF(予定・結果0405!S:S,'UMP2025'!$A46)</f>
        <v>0</v>
      </c>
      <c r="J46" s="145">
        <f>COUNTIF(予定・結果0405!T:W,'UMP2025'!$A46)</f>
        <v>0</v>
      </c>
      <c r="K46" s="146">
        <f t="shared" si="1"/>
        <v>0</v>
      </c>
    </row>
    <row r="47" spans="1:11">
      <c r="A47" s="144">
        <v>43</v>
      </c>
      <c r="B47" s="144" t="s">
        <v>423</v>
      </c>
      <c r="C47" s="144" t="s">
        <v>424</v>
      </c>
      <c r="D47" s="144" t="s">
        <v>305</v>
      </c>
      <c r="E47" s="144">
        <f t="shared" si="0"/>
        <v>43</v>
      </c>
      <c r="F47" s="144"/>
      <c r="G47" s="145">
        <f>COUNTIF(予定・結果0405!Q:Q,'UMP2025'!$A47)</f>
        <v>0</v>
      </c>
      <c r="H47" s="145">
        <f>COUNTIF(予定・結果0405!R:R,'UMP2025'!$A47)</f>
        <v>0</v>
      </c>
      <c r="I47" s="145">
        <f>COUNTIF(予定・結果0405!S:S,'UMP2025'!$A47)</f>
        <v>0</v>
      </c>
      <c r="J47" s="145">
        <f>COUNTIF(予定・結果0405!T:W,'UMP2025'!$A47)</f>
        <v>0</v>
      </c>
      <c r="K47" s="146">
        <f t="shared" si="1"/>
        <v>0</v>
      </c>
    </row>
    <row r="48" spans="1:11">
      <c r="A48" s="144">
        <v>44</v>
      </c>
      <c r="B48" s="144" t="s">
        <v>425</v>
      </c>
      <c r="C48" s="144" t="s">
        <v>426</v>
      </c>
      <c r="D48" s="144" t="s">
        <v>337</v>
      </c>
      <c r="E48" s="144">
        <f t="shared" si="0"/>
        <v>44</v>
      </c>
      <c r="F48" s="144"/>
      <c r="G48" s="145">
        <f>COUNTIF(予定・結果0405!Q:Q,'UMP2025'!$A48)</f>
        <v>0</v>
      </c>
      <c r="H48" s="145">
        <f>COUNTIF(予定・結果0405!R:R,'UMP2025'!$A48)</f>
        <v>0</v>
      </c>
      <c r="I48" s="145">
        <f>COUNTIF(予定・結果0405!S:S,'UMP2025'!$A48)</f>
        <v>0</v>
      </c>
      <c r="J48" s="145">
        <f>COUNTIF(予定・結果0405!T:W,'UMP2025'!$A48)</f>
        <v>0</v>
      </c>
      <c r="K48" s="146">
        <f t="shared" si="1"/>
        <v>0</v>
      </c>
    </row>
    <row r="49" spans="1:11">
      <c r="A49" s="144">
        <v>45</v>
      </c>
      <c r="B49" s="144" t="s">
        <v>427</v>
      </c>
      <c r="C49" s="144" t="s">
        <v>428</v>
      </c>
      <c r="D49" s="144" t="s">
        <v>384</v>
      </c>
      <c r="E49" s="144">
        <f t="shared" si="0"/>
        <v>45</v>
      </c>
      <c r="F49" s="144"/>
      <c r="G49" s="145">
        <f>COUNTIF(予定・結果0405!Q:Q,'UMP2025'!$A49)</f>
        <v>0</v>
      </c>
      <c r="H49" s="145">
        <f>COUNTIF(予定・結果0405!R:R,'UMP2025'!$A49)</f>
        <v>0</v>
      </c>
      <c r="I49" s="145">
        <f>COUNTIF(予定・結果0405!S:S,'UMP2025'!$A49)</f>
        <v>0</v>
      </c>
      <c r="J49" s="145">
        <f>COUNTIF(予定・結果0405!T:W,'UMP2025'!$A49)</f>
        <v>0</v>
      </c>
      <c r="K49" s="146">
        <f t="shared" si="1"/>
        <v>0</v>
      </c>
    </row>
    <row r="50" spans="1:11">
      <c r="A50" s="144">
        <v>46</v>
      </c>
      <c r="B50" s="144" t="s">
        <v>429</v>
      </c>
      <c r="C50" s="144" t="s">
        <v>430</v>
      </c>
      <c r="D50" s="144" t="s">
        <v>431</v>
      </c>
      <c r="E50" s="144">
        <f t="shared" si="0"/>
        <v>46</v>
      </c>
      <c r="F50" s="144"/>
      <c r="G50" s="145">
        <f>COUNTIF(予定・結果0405!Q:Q,'UMP2025'!$A50)</f>
        <v>0</v>
      </c>
      <c r="H50" s="145">
        <f>COUNTIF(予定・結果0405!R:R,'UMP2025'!$A50)</f>
        <v>0</v>
      </c>
      <c r="I50" s="145">
        <f>COUNTIF(予定・結果0405!S:S,'UMP2025'!$A50)</f>
        <v>0</v>
      </c>
      <c r="J50" s="145">
        <f>COUNTIF(予定・結果0405!T:W,'UMP2025'!$A50)</f>
        <v>0</v>
      </c>
      <c r="K50" s="146">
        <f t="shared" si="1"/>
        <v>0</v>
      </c>
    </row>
    <row r="51" spans="1:11">
      <c r="A51" s="144">
        <v>47</v>
      </c>
      <c r="B51" s="144" t="s">
        <v>432</v>
      </c>
      <c r="C51" s="144" t="s">
        <v>433</v>
      </c>
      <c r="D51" s="144" t="s">
        <v>434</v>
      </c>
      <c r="E51" s="144">
        <f t="shared" si="0"/>
        <v>47</v>
      </c>
      <c r="F51" s="144"/>
      <c r="G51" s="145">
        <f>COUNTIF(予定・結果0405!Q:Q,'UMP2025'!$A51)</f>
        <v>0</v>
      </c>
      <c r="H51" s="145">
        <f>COUNTIF(予定・結果0405!R:R,'UMP2025'!$A51)</f>
        <v>0</v>
      </c>
      <c r="I51" s="145">
        <f>COUNTIF(予定・結果0405!S:S,'UMP2025'!$A51)</f>
        <v>0</v>
      </c>
      <c r="J51" s="145">
        <f>COUNTIF(予定・結果0405!T:W,'UMP2025'!$A51)</f>
        <v>0</v>
      </c>
      <c r="K51" s="146">
        <f t="shared" si="1"/>
        <v>0</v>
      </c>
    </row>
    <row r="52" spans="1:11">
      <c r="A52" s="144">
        <v>48</v>
      </c>
      <c r="B52" s="144" t="s">
        <v>435</v>
      </c>
      <c r="C52" s="144" t="s">
        <v>436</v>
      </c>
      <c r="D52" s="144" t="s">
        <v>343</v>
      </c>
      <c r="E52" s="144">
        <f t="shared" si="0"/>
        <v>48</v>
      </c>
      <c r="F52" s="144"/>
      <c r="G52" s="145">
        <f>COUNTIF(予定・結果0405!Q:Q,'UMP2025'!$A52)</f>
        <v>0</v>
      </c>
      <c r="H52" s="145">
        <f>COUNTIF(予定・結果0405!R:R,'UMP2025'!$A52)</f>
        <v>0</v>
      </c>
      <c r="I52" s="145">
        <f>COUNTIF(予定・結果0405!S:S,'UMP2025'!$A52)</f>
        <v>0</v>
      </c>
      <c r="J52" s="145">
        <f>COUNTIF(予定・結果0405!T:W,'UMP2025'!$A52)</f>
        <v>0</v>
      </c>
      <c r="K52" s="146">
        <f t="shared" si="1"/>
        <v>0</v>
      </c>
    </row>
    <row r="53" spans="1:11">
      <c r="A53" s="144">
        <v>49</v>
      </c>
      <c r="B53" s="144" t="s">
        <v>437</v>
      </c>
      <c r="C53" s="144" t="s">
        <v>438</v>
      </c>
      <c r="D53" s="144" t="s">
        <v>334</v>
      </c>
      <c r="E53" s="144">
        <f t="shared" si="0"/>
        <v>49</v>
      </c>
      <c r="F53" s="144"/>
      <c r="G53" s="145">
        <f>COUNTIF(予定・結果0405!Q:Q,'UMP2025'!$A53)</f>
        <v>0</v>
      </c>
      <c r="H53" s="145">
        <f>COUNTIF(予定・結果0405!R:R,'UMP2025'!$A53)</f>
        <v>0</v>
      </c>
      <c r="I53" s="145">
        <f>COUNTIF(予定・結果0405!S:S,'UMP2025'!$A53)</f>
        <v>0</v>
      </c>
      <c r="J53" s="145">
        <f>COUNTIF(予定・結果0405!T:W,'UMP2025'!$A53)</f>
        <v>0</v>
      </c>
      <c r="K53" s="146">
        <f t="shared" si="1"/>
        <v>0</v>
      </c>
    </row>
    <row r="54" spans="1:11">
      <c r="A54" s="144">
        <v>50</v>
      </c>
      <c r="B54" s="144" t="s">
        <v>439</v>
      </c>
      <c r="C54" s="144" t="s">
        <v>440</v>
      </c>
      <c r="D54" s="144" t="s">
        <v>441</v>
      </c>
      <c r="E54" s="144">
        <f t="shared" si="0"/>
        <v>50</v>
      </c>
      <c r="F54" s="144"/>
      <c r="G54" s="145">
        <f>COUNTIF(予定・結果0405!Q:Q,'UMP2025'!$A54)</f>
        <v>0</v>
      </c>
      <c r="H54" s="145">
        <f>COUNTIF(予定・結果0405!R:R,'UMP2025'!$A54)</f>
        <v>0</v>
      </c>
      <c r="I54" s="145">
        <f>COUNTIF(予定・結果0405!S:S,'UMP2025'!$A54)</f>
        <v>0</v>
      </c>
      <c r="J54" s="145">
        <f>COUNTIF(予定・結果0405!T:W,'UMP2025'!$A54)</f>
        <v>0</v>
      </c>
      <c r="K54" s="146">
        <f t="shared" si="1"/>
        <v>0</v>
      </c>
    </row>
    <row r="55" spans="1:11">
      <c r="A55" s="144">
        <v>51</v>
      </c>
      <c r="B55" s="144" t="s">
        <v>442</v>
      </c>
      <c r="C55" s="144" t="s">
        <v>443</v>
      </c>
      <c r="D55" s="144" t="s">
        <v>406</v>
      </c>
      <c r="E55" s="144">
        <f t="shared" si="0"/>
        <v>51</v>
      </c>
      <c r="F55" s="144"/>
      <c r="G55" s="145">
        <f>COUNTIF(予定・結果0405!Q:Q,'UMP2025'!$A55)</f>
        <v>0</v>
      </c>
      <c r="H55" s="145">
        <f>COUNTIF(予定・結果0405!R:R,'UMP2025'!$A55)</f>
        <v>0</v>
      </c>
      <c r="I55" s="145">
        <f>COUNTIF(予定・結果0405!S:S,'UMP2025'!$A55)</f>
        <v>0</v>
      </c>
      <c r="J55" s="145">
        <f>COUNTIF(予定・結果0405!T:W,'UMP2025'!$A55)</f>
        <v>0</v>
      </c>
      <c r="K55" s="146">
        <f t="shared" si="1"/>
        <v>0</v>
      </c>
    </row>
    <row r="56" spans="1:11">
      <c r="A56" s="144">
        <v>52</v>
      </c>
      <c r="B56" s="144" t="s">
        <v>444</v>
      </c>
      <c r="C56" s="144" t="s">
        <v>445</v>
      </c>
      <c r="D56" s="144" t="s">
        <v>392</v>
      </c>
      <c r="E56" s="144">
        <f t="shared" si="0"/>
        <v>52</v>
      </c>
      <c r="F56" s="144"/>
      <c r="G56" s="145">
        <f>COUNTIF(予定・結果0405!Q:Q,'UMP2025'!$A56)</f>
        <v>0</v>
      </c>
      <c r="H56" s="145">
        <f>COUNTIF(予定・結果0405!R:R,'UMP2025'!$A56)</f>
        <v>0</v>
      </c>
      <c r="I56" s="145">
        <f>COUNTIF(予定・結果0405!S:S,'UMP2025'!$A56)</f>
        <v>0</v>
      </c>
      <c r="J56" s="145">
        <f>COUNTIF(予定・結果0405!T:W,'UMP2025'!$A56)</f>
        <v>0</v>
      </c>
      <c r="K56" s="146">
        <f t="shared" si="1"/>
        <v>0</v>
      </c>
    </row>
    <row r="57" spans="1:11">
      <c r="A57" s="144">
        <v>53</v>
      </c>
      <c r="B57" s="144" t="s">
        <v>446</v>
      </c>
      <c r="C57" s="144" t="s">
        <v>447</v>
      </c>
      <c r="D57" s="144" t="s">
        <v>448</v>
      </c>
      <c r="E57" s="144">
        <f t="shared" si="0"/>
        <v>53</v>
      </c>
      <c r="F57" s="144"/>
      <c r="G57" s="145">
        <f>COUNTIF(予定・結果0405!Q:Q,'UMP2025'!$A57)</f>
        <v>0</v>
      </c>
      <c r="H57" s="145">
        <f>COUNTIF(予定・結果0405!R:R,'UMP2025'!$A57)</f>
        <v>0</v>
      </c>
      <c r="I57" s="145">
        <f>COUNTIF(予定・結果0405!S:S,'UMP2025'!$A57)</f>
        <v>0</v>
      </c>
      <c r="J57" s="145">
        <f>COUNTIF(予定・結果0405!T:W,'UMP2025'!$A57)</f>
        <v>0</v>
      </c>
      <c r="K57" s="146">
        <f t="shared" si="1"/>
        <v>0</v>
      </c>
    </row>
    <row r="58" spans="1:11">
      <c r="A58" s="144">
        <v>54</v>
      </c>
      <c r="B58" s="144" t="s">
        <v>449</v>
      </c>
      <c r="C58" s="144" t="s">
        <v>450</v>
      </c>
      <c r="D58" s="144" t="s">
        <v>331</v>
      </c>
      <c r="E58" s="144">
        <f t="shared" si="0"/>
        <v>54</v>
      </c>
      <c r="F58" s="144"/>
      <c r="G58" s="145">
        <f>COUNTIF(予定・結果0405!Q:Q,'UMP2025'!$A58)</f>
        <v>0</v>
      </c>
      <c r="H58" s="145">
        <f>COUNTIF(予定・結果0405!R:R,'UMP2025'!$A58)</f>
        <v>0</v>
      </c>
      <c r="I58" s="145">
        <f>COUNTIF(予定・結果0405!S:S,'UMP2025'!$A58)</f>
        <v>0</v>
      </c>
      <c r="J58" s="145">
        <f>COUNTIF(予定・結果0405!T:W,'UMP2025'!$A58)</f>
        <v>0</v>
      </c>
      <c r="K58" s="146">
        <f t="shared" si="1"/>
        <v>0</v>
      </c>
    </row>
    <row r="59" spans="1:11">
      <c r="A59" s="144">
        <v>55</v>
      </c>
      <c r="B59" s="144" t="s">
        <v>451</v>
      </c>
      <c r="C59" s="144" t="s">
        <v>452</v>
      </c>
      <c r="D59" s="144" t="s">
        <v>331</v>
      </c>
      <c r="E59" s="144">
        <f t="shared" si="0"/>
        <v>55</v>
      </c>
      <c r="F59" s="144"/>
      <c r="G59" s="145">
        <f>COUNTIF(予定・結果0405!Q:Q,'UMP2025'!$A59)</f>
        <v>0</v>
      </c>
      <c r="H59" s="145">
        <f>COUNTIF(予定・結果0405!R:R,'UMP2025'!$A59)</f>
        <v>0</v>
      </c>
      <c r="I59" s="145">
        <f>COUNTIF(予定・結果0405!S:S,'UMP2025'!$A59)</f>
        <v>0</v>
      </c>
      <c r="J59" s="145">
        <f>COUNTIF(予定・結果0405!T:W,'UMP2025'!$A59)</f>
        <v>0</v>
      </c>
      <c r="K59" s="146">
        <f t="shared" si="1"/>
        <v>0</v>
      </c>
    </row>
    <row r="60" spans="1:11">
      <c r="A60" s="144">
        <v>56</v>
      </c>
      <c r="B60" s="144" t="s">
        <v>453</v>
      </c>
      <c r="C60" s="144" t="s">
        <v>454</v>
      </c>
      <c r="D60" s="144" t="s">
        <v>455</v>
      </c>
      <c r="E60" s="144">
        <f t="shared" si="0"/>
        <v>56</v>
      </c>
      <c r="F60" s="144"/>
      <c r="G60" s="145">
        <f>COUNTIF(予定・結果0405!Q:Q,'UMP2025'!$A60)</f>
        <v>0</v>
      </c>
      <c r="H60" s="145">
        <f>COUNTIF(予定・結果0405!R:R,'UMP2025'!$A60)</f>
        <v>0</v>
      </c>
      <c r="I60" s="145">
        <f>COUNTIF(予定・結果0405!S:S,'UMP2025'!$A60)</f>
        <v>0</v>
      </c>
      <c r="J60" s="145">
        <f>COUNTIF(予定・結果0405!T:W,'UMP2025'!$A60)</f>
        <v>0</v>
      </c>
      <c r="K60" s="146">
        <f t="shared" si="1"/>
        <v>0</v>
      </c>
    </row>
    <row r="61" spans="1:11">
      <c r="A61" s="144">
        <v>57</v>
      </c>
      <c r="B61" s="144" t="s">
        <v>456</v>
      </c>
      <c r="C61" s="144" t="s">
        <v>457</v>
      </c>
      <c r="D61" s="144" t="s">
        <v>309</v>
      </c>
      <c r="E61" s="144">
        <f t="shared" si="0"/>
        <v>57</v>
      </c>
      <c r="F61" s="144"/>
      <c r="G61" s="145">
        <f>COUNTIF(予定・結果0405!Q:Q,'UMP2025'!$A61)</f>
        <v>0</v>
      </c>
      <c r="H61" s="145">
        <f>COUNTIF(予定・結果0405!R:R,'UMP2025'!$A61)</f>
        <v>0</v>
      </c>
      <c r="I61" s="145">
        <f>COUNTIF(予定・結果0405!S:S,'UMP2025'!$A61)</f>
        <v>0</v>
      </c>
      <c r="J61" s="145">
        <f>COUNTIF(予定・結果0405!T:W,'UMP2025'!$A61)</f>
        <v>0</v>
      </c>
      <c r="K61" s="146">
        <f t="shared" si="1"/>
        <v>0</v>
      </c>
    </row>
    <row r="62" spans="1:11">
      <c r="A62" s="144">
        <v>58</v>
      </c>
      <c r="B62" s="144" t="s">
        <v>458</v>
      </c>
      <c r="C62" s="144" t="s">
        <v>459</v>
      </c>
      <c r="D62" s="144" t="s">
        <v>460</v>
      </c>
      <c r="E62" s="144">
        <f t="shared" si="0"/>
        <v>58</v>
      </c>
      <c r="F62" s="144"/>
      <c r="G62" s="145">
        <f>COUNTIF(予定・結果0405!Q:Q,'UMP2025'!$A62)</f>
        <v>0</v>
      </c>
      <c r="H62" s="145">
        <f>COUNTIF(予定・結果0405!R:R,'UMP2025'!$A62)</f>
        <v>0</v>
      </c>
      <c r="I62" s="145">
        <f>COUNTIF(予定・結果0405!S:S,'UMP2025'!$A62)</f>
        <v>0</v>
      </c>
      <c r="J62" s="145">
        <f>COUNTIF(予定・結果0405!T:W,'UMP2025'!$A62)</f>
        <v>0</v>
      </c>
      <c r="K62" s="146">
        <f t="shared" si="1"/>
        <v>0</v>
      </c>
    </row>
    <row r="63" spans="1:11">
      <c r="A63" s="144">
        <v>59</v>
      </c>
      <c r="B63" s="144" t="s">
        <v>461</v>
      </c>
      <c r="C63" s="144" t="s">
        <v>462</v>
      </c>
      <c r="D63" s="144" t="s">
        <v>314</v>
      </c>
      <c r="E63" s="144">
        <f t="shared" si="0"/>
        <v>59</v>
      </c>
      <c r="F63" s="144"/>
      <c r="G63" s="145">
        <f>COUNTIF(予定・結果0405!Q:Q,'UMP2025'!$A63)</f>
        <v>0</v>
      </c>
      <c r="H63" s="145">
        <f>COUNTIF(予定・結果0405!R:R,'UMP2025'!$A63)</f>
        <v>0</v>
      </c>
      <c r="I63" s="145">
        <f>COUNTIF(予定・結果0405!S:S,'UMP2025'!$A63)</f>
        <v>0</v>
      </c>
      <c r="J63" s="145">
        <f>COUNTIF(予定・結果0405!T:W,'UMP2025'!$A63)</f>
        <v>0</v>
      </c>
      <c r="K63" s="146">
        <f t="shared" si="1"/>
        <v>0</v>
      </c>
    </row>
    <row r="64" spans="1:11">
      <c r="A64" s="144">
        <v>60</v>
      </c>
      <c r="B64" s="144" t="s">
        <v>463</v>
      </c>
      <c r="C64" s="144" t="s">
        <v>464</v>
      </c>
      <c r="D64" s="144" t="s">
        <v>422</v>
      </c>
      <c r="E64" s="144">
        <f t="shared" si="0"/>
        <v>60</v>
      </c>
      <c r="F64" s="144"/>
      <c r="G64" s="145">
        <f>COUNTIF(予定・結果0405!Q:Q,'UMP2025'!$A64)</f>
        <v>0</v>
      </c>
      <c r="H64" s="145">
        <f>COUNTIF(予定・結果0405!R:R,'UMP2025'!$A64)</f>
        <v>0</v>
      </c>
      <c r="I64" s="145">
        <f>COUNTIF(予定・結果0405!S:S,'UMP2025'!$A64)</f>
        <v>0</v>
      </c>
      <c r="J64" s="145">
        <f>COUNTIF(予定・結果0405!T:W,'UMP2025'!$A64)</f>
        <v>0</v>
      </c>
      <c r="K64" s="146">
        <f t="shared" si="1"/>
        <v>0</v>
      </c>
    </row>
    <row r="65" spans="1:11">
      <c r="A65" s="144">
        <v>61</v>
      </c>
      <c r="B65" s="144" t="s">
        <v>465</v>
      </c>
      <c r="C65" s="144" t="s">
        <v>466</v>
      </c>
      <c r="D65" s="144" t="s">
        <v>422</v>
      </c>
      <c r="E65" s="144">
        <f t="shared" si="0"/>
        <v>61</v>
      </c>
      <c r="F65" s="144"/>
      <c r="G65" s="145">
        <f>COUNTIF(予定・結果0405!Q:Q,'UMP2025'!$A65)</f>
        <v>0</v>
      </c>
      <c r="H65" s="145">
        <f>COUNTIF(予定・結果0405!R:R,'UMP2025'!$A65)</f>
        <v>0</v>
      </c>
      <c r="I65" s="145">
        <f>COUNTIF(予定・結果0405!S:S,'UMP2025'!$A65)</f>
        <v>0</v>
      </c>
      <c r="J65" s="145">
        <f>COUNTIF(予定・結果0405!T:W,'UMP2025'!$A65)</f>
        <v>0</v>
      </c>
      <c r="K65" s="146">
        <f t="shared" si="1"/>
        <v>0</v>
      </c>
    </row>
    <row r="66" spans="1:11">
      <c r="A66" s="144">
        <v>62</v>
      </c>
      <c r="B66" s="144" t="s">
        <v>467</v>
      </c>
      <c r="C66" s="144" t="s">
        <v>468</v>
      </c>
      <c r="D66" s="144" t="s">
        <v>343</v>
      </c>
      <c r="E66" s="144">
        <f t="shared" si="0"/>
        <v>62</v>
      </c>
      <c r="F66" s="144"/>
      <c r="G66" s="145">
        <f>COUNTIF(予定・結果0405!Q:Q,'UMP2025'!$A66)</f>
        <v>0</v>
      </c>
      <c r="H66" s="145">
        <f>COUNTIF(予定・結果0405!R:R,'UMP2025'!$A66)</f>
        <v>0</v>
      </c>
      <c r="I66" s="145">
        <f>COUNTIF(予定・結果0405!S:S,'UMP2025'!$A66)</f>
        <v>0</v>
      </c>
      <c r="J66" s="145">
        <f>COUNTIF(予定・結果0405!T:W,'UMP2025'!$A66)</f>
        <v>0</v>
      </c>
      <c r="K66" s="146">
        <f t="shared" si="1"/>
        <v>0</v>
      </c>
    </row>
    <row r="67" spans="1:11">
      <c r="A67" s="144">
        <v>63</v>
      </c>
      <c r="B67" s="144" t="s">
        <v>469</v>
      </c>
      <c r="C67" s="144" t="s">
        <v>470</v>
      </c>
      <c r="D67" s="144" t="s">
        <v>471</v>
      </c>
      <c r="E67" s="144">
        <f t="shared" si="0"/>
        <v>63</v>
      </c>
      <c r="F67" s="144"/>
      <c r="G67" s="145">
        <f>COUNTIF(予定・結果0405!Q:Q,'UMP2025'!$A67)</f>
        <v>0</v>
      </c>
      <c r="H67" s="145">
        <f>COUNTIF(予定・結果0405!R:R,'UMP2025'!$A67)</f>
        <v>0</v>
      </c>
      <c r="I67" s="145">
        <f>COUNTIF(予定・結果0405!S:S,'UMP2025'!$A67)</f>
        <v>0</v>
      </c>
      <c r="J67" s="145">
        <f>COUNTIF(予定・結果0405!T:W,'UMP2025'!$A67)</f>
        <v>0</v>
      </c>
      <c r="K67" s="146">
        <f t="shared" si="1"/>
        <v>0</v>
      </c>
    </row>
    <row r="68" spans="1:11">
      <c r="A68" s="144">
        <v>64</v>
      </c>
      <c r="B68" s="144" t="s">
        <v>472</v>
      </c>
      <c r="C68" s="144" t="s">
        <v>473</v>
      </c>
      <c r="D68" s="144" t="s">
        <v>474</v>
      </c>
      <c r="E68" s="144">
        <f t="shared" si="0"/>
        <v>64</v>
      </c>
      <c r="F68" s="144"/>
      <c r="G68" s="145">
        <f>COUNTIF(予定・結果0405!Q:Q,'UMP2025'!$A68)</f>
        <v>0</v>
      </c>
      <c r="H68" s="145">
        <f>COUNTIF(予定・結果0405!R:R,'UMP2025'!$A68)</f>
        <v>0</v>
      </c>
      <c r="I68" s="145">
        <f>COUNTIF(予定・結果0405!S:S,'UMP2025'!$A68)</f>
        <v>0</v>
      </c>
      <c r="J68" s="145">
        <f>COUNTIF(予定・結果0405!T:W,'UMP2025'!$A68)</f>
        <v>0</v>
      </c>
      <c r="K68" s="146">
        <f t="shared" si="1"/>
        <v>0</v>
      </c>
    </row>
    <row r="69" spans="1:11">
      <c r="A69" s="144">
        <v>65</v>
      </c>
      <c r="B69" s="144" t="s">
        <v>475</v>
      </c>
      <c r="C69" s="144" t="s">
        <v>476</v>
      </c>
      <c r="D69" s="144" t="s">
        <v>314</v>
      </c>
      <c r="E69" s="144">
        <f t="shared" si="0"/>
        <v>65</v>
      </c>
      <c r="F69" s="144"/>
      <c r="G69" s="145">
        <f>COUNTIF(予定・結果0405!Q:Q,'UMP2025'!$A69)</f>
        <v>0</v>
      </c>
      <c r="H69" s="145">
        <f>COUNTIF(予定・結果0405!R:R,'UMP2025'!$A69)</f>
        <v>0</v>
      </c>
      <c r="I69" s="145">
        <f>COUNTIF(予定・結果0405!S:S,'UMP2025'!$A69)</f>
        <v>0</v>
      </c>
      <c r="J69" s="145">
        <f>COUNTIF(予定・結果0405!T:W,'UMP2025'!$A69)</f>
        <v>0</v>
      </c>
      <c r="K69" s="146">
        <f t="shared" si="1"/>
        <v>0</v>
      </c>
    </row>
    <row r="70" spans="1:11">
      <c r="A70" s="144">
        <v>66</v>
      </c>
      <c r="B70" s="144" t="s">
        <v>477</v>
      </c>
      <c r="C70" s="144" t="s">
        <v>478</v>
      </c>
      <c r="D70" s="144" t="s">
        <v>387</v>
      </c>
      <c r="E70" s="144">
        <f t="shared" ref="E70:E133" si="2">+A70</f>
        <v>66</v>
      </c>
      <c r="F70" s="144"/>
      <c r="G70" s="145">
        <f>COUNTIF(予定・結果0405!Q:Q,'UMP2025'!$A70)</f>
        <v>0</v>
      </c>
      <c r="H70" s="145">
        <f>COUNTIF(予定・結果0405!R:R,'UMP2025'!$A70)</f>
        <v>0</v>
      </c>
      <c r="I70" s="145">
        <f>COUNTIF(予定・結果0405!S:S,'UMP2025'!$A70)</f>
        <v>0</v>
      </c>
      <c r="J70" s="145">
        <f>COUNTIF(予定・結果0405!T:W,'UMP2025'!$A70)</f>
        <v>0</v>
      </c>
      <c r="K70" s="146">
        <f t="shared" ref="K70:K129" si="3">(G70*G$3)+(H70*H$3)+(I70*I$3)+(J70*J$3)</f>
        <v>0</v>
      </c>
    </row>
    <row r="71" spans="1:11">
      <c r="A71" s="144">
        <v>67</v>
      </c>
      <c r="B71" s="144" t="s">
        <v>479</v>
      </c>
      <c r="C71" s="144" t="s">
        <v>480</v>
      </c>
      <c r="D71" s="144" t="s">
        <v>441</v>
      </c>
      <c r="E71" s="144">
        <f t="shared" si="2"/>
        <v>67</v>
      </c>
      <c r="F71" s="144"/>
      <c r="G71" s="145">
        <f>COUNTIF(予定・結果0405!Q:Q,'UMP2025'!$A71)</f>
        <v>0</v>
      </c>
      <c r="H71" s="145">
        <f>COUNTIF(予定・結果0405!R:R,'UMP2025'!$A71)</f>
        <v>0</v>
      </c>
      <c r="I71" s="145">
        <f>COUNTIF(予定・結果0405!S:S,'UMP2025'!$A71)</f>
        <v>0</v>
      </c>
      <c r="J71" s="145">
        <f>COUNTIF(予定・結果0405!T:W,'UMP2025'!$A71)</f>
        <v>0</v>
      </c>
      <c r="K71" s="146">
        <f t="shared" si="3"/>
        <v>0</v>
      </c>
    </row>
    <row r="72" spans="1:11">
      <c r="A72" s="144">
        <v>68</v>
      </c>
      <c r="B72" s="144" t="s">
        <v>481</v>
      </c>
      <c r="C72" s="144" t="s">
        <v>482</v>
      </c>
      <c r="D72" s="144" t="s">
        <v>348</v>
      </c>
      <c r="E72" s="144">
        <f t="shared" si="2"/>
        <v>68</v>
      </c>
      <c r="F72" s="144"/>
      <c r="G72" s="145">
        <f>COUNTIF(予定・結果0405!Q:Q,'UMP2025'!$A72)</f>
        <v>0</v>
      </c>
      <c r="H72" s="145">
        <f>COUNTIF(予定・結果0405!R:R,'UMP2025'!$A72)</f>
        <v>0</v>
      </c>
      <c r="I72" s="145">
        <f>COUNTIF(予定・結果0405!S:S,'UMP2025'!$A72)</f>
        <v>0</v>
      </c>
      <c r="J72" s="145">
        <f>COUNTIF(予定・結果0405!T:W,'UMP2025'!$A72)</f>
        <v>0</v>
      </c>
      <c r="K72" s="146">
        <f t="shared" si="3"/>
        <v>0</v>
      </c>
    </row>
    <row r="73" spans="1:11">
      <c r="A73" s="144">
        <v>69</v>
      </c>
      <c r="B73" s="144" t="s">
        <v>483</v>
      </c>
      <c r="C73" s="144" t="s">
        <v>484</v>
      </c>
      <c r="D73" s="144" t="s">
        <v>325</v>
      </c>
      <c r="E73" s="144">
        <f t="shared" si="2"/>
        <v>69</v>
      </c>
      <c r="F73" s="144"/>
      <c r="G73" s="145">
        <f>COUNTIF(予定・結果0405!Q:Q,'UMP2025'!$A73)</f>
        <v>0</v>
      </c>
      <c r="H73" s="145">
        <f>COUNTIF(予定・結果0405!R:R,'UMP2025'!$A73)</f>
        <v>0</v>
      </c>
      <c r="I73" s="145">
        <f>COUNTIF(予定・結果0405!S:S,'UMP2025'!$A73)</f>
        <v>0</v>
      </c>
      <c r="J73" s="145">
        <f>COUNTIF(予定・結果0405!T:W,'UMP2025'!$A73)</f>
        <v>0</v>
      </c>
      <c r="K73" s="146">
        <f t="shared" si="3"/>
        <v>0</v>
      </c>
    </row>
    <row r="74" spans="1:11">
      <c r="A74" s="144">
        <v>70</v>
      </c>
      <c r="B74" s="144" t="s">
        <v>485</v>
      </c>
      <c r="C74" s="144" t="s">
        <v>486</v>
      </c>
      <c r="D74" s="144" t="s">
        <v>487</v>
      </c>
      <c r="E74" s="144">
        <f t="shared" si="2"/>
        <v>70</v>
      </c>
      <c r="F74" s="144"/>
      <c r="G74" s="145">
        <f>COUNTIF(予定・結果0405!Q:Q,'UMP2025'!$A74)</f>
        <v>1</v>
      </c>
      <c r="H74" s="145">
        <f>COUNTIF(予定・結果0405!R:R,'UMP2025'!$A74)</f>
        <v>1</v>
      </c>
      <c r="I74" s="145">
        <f>COUNTIF(予定・結果0405!S:S,'UMP2025'!$A74)</f>
        <v>0</v>
      </c>
      <c r="J74" s="145">
        <f>COUNTIF(予定・結果0405!T:W,'UMP2025'!$A74)</f>
        <v>1</v>
      </c>
      <c r="K74" s="146">
        <f t="shared" si="3"/>
        <v>1800</v>
      </c>
    </row>
    <row r="75" spans="1:11">
      <c r="A75" s="144">
        <v>71</v>
      </c>
      <c r="B75" s="144" t="s">
        <v>488</v>
      </c>
      <c r="C75" s="144" t="s">
        <v>489</v>
      </c>
      <c r="D75" s="144" t="s">
        <v>490</v>
      </c>
      <c r="E75" s="144">
        <f t="shared" si="2"/>
        <v>71</v>
      </c>
      <c r="F75" s="144"/>
      <c r="G75" s="145">
        <f>COUNTIF(予定・結果0405!Q:Q,'UMP2025'!$A75)</f>
        <v>0</v>
      </c>
      <c r="H75" s="145">
        <f>COUNTIF(予定・結果0405!R:R,'UMP2025'!$A75)</f>
        <v>0</v>
      </c>
      <c r="I75" s="145">
        <f>COUNTIF(予定・結果0405!S:S,'UMP2025'!$A75)</f>
        <v>0</v>
      </c>
      <c r="J75" s="145">
        <f>COUNTIF(予定・結果0405!T:W,'UMP2025'!$A75)</f>
        <v>0</v>
      </c>
      <c r="K75" s="146">
        <f t="shared" si="3"/>
        <v>0</v>
      </c>
    </row>
    <row r="76" spans="1:11">
      <c r="A76" s="144">
        <v>72</v>
      </c>
      <c r="B76" s="144" t="s">
        <v>491</v>
      </c>
      <c r="C76" s="144" t="s">
        <v>492</v>
      </c>
      <c r="D76" s="144" t="s">
        <v>493</v>
      </c>
      <c r="E76" s="144">
        <f t="shared" si="2"/>
        <v>72</v>
      </c>
      <c r="F76" s="144"/>
      <c r="G76" s="145">
        <f>COUNTIF(予定・結果0405!Q:Q,'UMP2025'!$A76)</f>
        <v>0</v>
      </c>
      <c r="H76" s="145">
        <f>COUNTIF(予定・結果0405!R:R,'UMP2025'!$A76)</f>
        <v>0</v>
      </c>
      <c r="I76" s="145">
        <f>COUNTIF(予定・結果0405!S:S,'UMP2025'!$A76)</f>
        <v>0</v>
      </c>
      <c r="J76" s="145">
        <f>COUNTIF(予定・結果0405!T:W,'UMP2025'!$A76)</f>
        <v>0</v>
      </c>
      <c r="K76" s="146">
        <f t="shared" si="3"/>
        <v>0</v>
      </c>
    </row>
    <row r="77" spans="1:11">
      <c r="A77" s="144">
        <v>73</v>
      </c>
      <c r="B77" s="144" t="s">
        <v>494</v>
      </c>
      <c r="C77" s="144" t="s">
        <v>495</v>
      </c>
      <c r="D77" s="144" t="s">
        <v>496</v>
      </c>
      <c r="E77" s="144">
        <f t="shared" si="2"/>
        <v>73</v>
      </c>
      <c r="F77" s="144"/>
      <c r="G77" s="145">
        <f>COUNTIF(予定・結果0405!Q:Q,'UMP2025'!$A77)</f>
        <v>0</v>
      </c>
      <c r="H77" s="145">
        <f>COUNTIF(予定・結果0405!R:R,'UMP2025'!$A77)</f>
        <v>0</v>
      </c>
      <c r="I77" s="145">
        <f>COUNTIF(予定・結果0405!S:S,'UMP2025'!$A77)</f>
        <v>0</v>
      </c>
      <c r="J77" s="145">
        <f>COUNTIF(予定・結果0405!T:W,'UMP2025'!$A77)</f>
        <v>0</v>
      </c>
      <c r="K77" s="146">
        <f t="shared" si="3"/>
        <v>0</v>
      </c>
    </row>
    <row r="78" spans="1:11">
      <c r="A78" s="144">
        <v>74</v>
      </c>
      <c r="B78" s="144" t="s">
        <v>497</v>
      </c>
      <c r="C78" s="144" t="s">
        <v>498</v>
      </c>
      <c r="D78" s="144" t="s">
        <v>331</v>
      </c>
      <c r="E78" s="144">
        <f t="shared" si="2"/>
        <v>74</v>
      </c>
      <c r="F78" s="144"/>
      <c r="G78" s="145">
        <f>COUNTIF(予定・結果0405!Q:Q,'UMP2025'!$A78)</f>
        <v>0</v>
      </c>
      <c r="H78" s="145">
        <f>COUNTIF(予定・結果0405!R:R,'UMP2025'!$A78)</f>
        <v>0</v>
      </c>
      <c r="I78" s="145">
        <f>COUNTIF(予定・結果0405!S:S,'UMP2025'!$A78)</f>
        <v>0</v>
      </c>
      <c r="J78" s="145">
        <f>COUNTIF(予定・結果0405!T:W,'UMP2025'!$A78)</f>
        <v>0</v>
      </c>
      <c r="K78" s="146">
        <f t="shared" si="3"/>
        <v>0</v>
      </c>
    </row>
    <row r="79" spans="1:11">
      <c r="A79" s="144">
        <v>75</v>
      </c>
      <c r="B79" s="144" t="s">
        <v>499</v>
      </c>
      <c r="C79" s="144" t="s">
        <v>500</v>
      </c>
      <c r="D79" s="144" t="s">
        <v>301</v>
      </c>
      <c r="E79" s="144">
        <f t="shared" si="2"/>
        <v>75</v>
      </c>
      <c r="F79" s="144"/>
      <c r="G79" s="145">
        <f>COUNTIF(予定・結果0405!Q:Q,'UMP2025'!$A79)</f>
        <v>0</v>
      </c>
      <c r="H79" s="145">
        <f>COUNTIF(予定・結果0405!R:R,'UMP2025'!$A79)</f>
        <v>0</v>
      </c>
      <c r="I79" s="145">
        <f>COUNTIF(予定・結果0405!S:S,'UMP2025'!$A79)</f>
        <v>0</v>
      </c>
      <c r="J79" s="145">
        <f>COUNTIF(予定・結果0405!T:W,'UMP2025'!$A79)</f>
        <v>0</v>
      </c>
      <c r="K79" s="146">
        <f t="shared" si="3"/>
        <v>0</v>
      </c>
    </row>
    <row r="80" spans="1:11">
      <c r="A80" s="144">
        <v>76</v>
      </c>
      <c r="B80" s="144" t="s">
        <v>501</v>
      </c>
      <c r="C80" s="144" t="s">
        <v>502</v>
      </c>
      <c r="D80" s="144" t="s">
        <v>503</v>
      </c>
      <c r="E80" s="144">
        <f t="shared" si="2"/>
        <v>76</v>
      </c>
      <c r="F80" s="144"/>
      <c r="G80" s="145">
        <f>COUNTIF(予定・結果0405!Q:Q,'UMP2025'!$A80)</f>
        <v>0</v>
      </c>
      <c r="H80" s="145">
        <f>COUNTIF(予定・結果0405!R:R,'UMP2025'!$A80)</f>
        <v>0</v>
      </c>
      <c r="I80" s="145">
        <f>COUNTIF(予定・結果0405!S:S,'UMP2025'!$A80)</f>
        <v>0</v>
      </c>
      <c r="J80" s="145">
        <f>COUNTIF(予定・結果0405!T:W,'UMP2025'!$A80)</f>
        <v>0</v>
      </c>
      <c r="K80" s="146">
        <f t="shared" si="3"/>
        <v>0</v>
      </c>
    </row>
    <row r="81" spans="1:11">
      <c r="A81" s="144">
        <v>77</v>
      </c>
      <c r="B81" s="144" t="s">
        <v>504</v>
      </c>
      <c r="C81" s="144" t="s">
        <v>505</v>
      </c>
      <c r="D81" s="144" t="s">
        <v>506</v>
      </c>
      <c r="E81" s="144">
        <f t="shared" si="2"/>
        <v>77</v>
      </c>
      <c r="F81" s="144"/>
      <c r="G81" s="145">
        <f>COUNTIF(予定・結果0405!Q:Q,'UMP2025'!$A81)</f>
        <v>0</v>
      </c>
      <c r="H81" s="145">
        <f>COUNTIF(予定・結果0405!R:R,'UMP2025'!$A81)</f>
        <v>0</v>
      </c>
      <c r="I81" s="145">
        <f>COUNTIF(予定・結果0405!S:S,'UMP2025'!$A81)</f>
        <v>0</v>
      </c>
      <c r="J81" s="145">
        <f>COUNTIF(予定・結果0405!T:W,'UMP2025'!$A81)</f>
        <v>0</v>
      </c>
      <c r="K81" s="146">
        <f t="shared" si="3"/>
        <v>0</v>
      </c>
    </row>
    <row r="82" spans="1:11">
      <c r="A82" s="144">
        <v>78</v>
      </c>
      <c r="B82" s="144" t="s">
        <v>507</v>
      </c>
      <c r="C82" s="144" t="s">
        <v>508</v>
      </c>
      <c r="D82" s="144" t="s">
        <v>301</v>
      </c>
      <c r="E82" s="144">
        <f t="shared" si="2"/>
        <v>78</v>
      </c>
      <c r="F82" s="144"/>
      <c r="G82" s="145">
        <f>COUNTIF(予定・結果0405!Q:Q,'UMP2025'!$A82)</f>
        <v>0</v>
      </c>
      <c r="H82" s="145">
        <f>COUNTIF(予定・結果0405!R:R,'UMP2025'!$A82)</f>
        <v>0</v>
      </c>
      <c r="I82" s="145">
        <f>COUNTIF(予定・結果0405!S:S,'UMP2025'!$A82)</f>
        <v>0</v>
      </c>
      <c r="J82" s="145">
        <f>COUNTIF(予定・結果0405!T:W,'UMP2025'!$A82)</f>
        <v>0</v>
      </c>
      <c r="K82" s="146">
        <f t="shared" si="3"/>
        <v>0</v>
      </c>
    </row>
    <row r="83" spans="1:11">
      <c r="A83" s="144">
        <v>79</v>
      </c>
      <c r="B83" s="144" t="s">
        <v>509</v>
      </c>
      <c r="C83" s="144" t="s">
        <v>510</v>
      </c>
      <c r="D83" s="144" t="s">
        <v>493</v>
      </c>
      <c r="E83" s="144">
        <f t="shared" si="2"/>
        <v>79</v>
      </c>
      <c r="F83" s="144"/>
      <c r="G83" s="145">
        <f>COUNTIF(予定・結果0405!Q:Q,'UMP2025'!$A83)</f>
        <v>0</v>
      </c>
      <c r="H83" s="145">
        <f>COUNTIF(予定・結果0405!R:R,'UMP2025'!$A83)</f>
        <v>0</v>
      </c>
      <c r="I83" s="145">
        <f>COUNTIF(予定・結果0405!S:S,'UMP2025'!$A83)</f>
        <v>0</v>
      </c>
      <c r="J83" s="145">
        <f>COUNTIF(予定・結果0405!T:W,'UMP2025'!$A83)</f>
        <v>0</v>
      </c>
      <c r="K83" s="146">
        <f t="shared" si="3"/>
        <v>0</v>
      </c>
    </row>
    <row r="84" spans="1:11">
      <c r="A84" s="144">
        <v>80</v>
      </c>
      <c r="B84" s="144" t="s">
        <v>511</v>
      </c>
      <c r="C84" s="144" t="s">
        <v>512</v>
      </c>
      <c r="D84" s="144" t="s">
        <v>490</v>
      </c>
      <c r="E84" s="144">
        <f t="shared" si="2"/>
        <v>80</v>
      </c>
      <c r="F84" s="144"/>
      <c r="G84" s="145">
        <f>COUNTIF(予定・結果0405!Q:Q,'UMP2025'!$A84)</f>
        <v>0</v>
      </c>
      <c r="H84" s="145">
        <f>COUNTIF(予定・結果0405!R:R,'UMP2025'!$A84)</f>
        <v>0</v>
      </c>
      <c r="I84" s="145">
        <f>COUNTIF(予定・結果0405!S:S,'UMP2025'!$A84)</f>
        <v>0</v>
      </c>
      <c r="J84" s="145">
        <f>COUNTIF(予定・結果0405!T:W,'UMP2025'!$A84)</f>
        <v>0</v>
      </c>
      <c r="K84" s="146">
        <f t="shared" si="3"/>
        <v>0</v>
      </c>
    </row>
    <row r="85" spans="1:11">
      <c r="A85" s="144">
        <v>81</v>
      </c>
      <c r="B85" s="144" t="s">
        <v>513</v>
      </c>
      <c r="C85" s="144" t="s">
        <v>514</v>
      </c>
      <c r="D85" s="144" t="s">
        <v>515</v>
      </c>
      <c r="E85" s="144">
        <f t="shared" si="2"/>
        <v>81</v>
      </c>
      <c r="F85" s="144"/>
      <c r="G85" s="145">
        <f>COUNTIF(予定・結果0405!Q:Q,'UMP2025'!$A85)</f>
        <v>0</v>
      </c>
      <c r="H85" s="145">
        <f>COUNTIF(予定・結果0405!R:R,'UMP2025'!$A85)</f>
        <v>0</v>
      </c>
      <c r="I85" s="145">
        <f>COUNTIF(予定・結果0405!S:S,'UMP2025'!$A85)</f>
        <v>0</v>
      </c>
      <c r="J85" s="145">
        <f>COUNTIF(予定・結果0405!T:W,'UMP2025'!$A85)</f>
        <v>0</v>
      </c>
      <c r="K85" s="146">
        <f t="shared" si="3"/>
        <v>0</v>
      </c>
    </row>
    <row r="86" spans="1:11">
      <c r="A86" s="144">
        <v>82</v>
      </c>
      <c r="B86" s="144" t="s">
        <v>516</v>
      </c>
      <c r="C86" s="144" t="s">
        <v>517</v>
      </c>
      <c r="D86" s="144" t="s">
        <v>299</v>
      </c>
      <c r="E86" s="144">
        <f t="shared" si="2"/>
        <v>82</v>
      </c>
      <c r="F86" s="144"/>
      <c r="G86" s="145">
        <f>COUNTIF(予定・結果0405!Q:Q,'UMP2025'!$A86)</f>
        <v>0</v>
      </c>
      <c r="H86" s="145">
        <f>COUNTIF(予定・結果0405!R:R,'UMP2025'!$A86)</f>
        <v>0</v>
      </c>
      <c r="I86" s="145">
        <f>COUNTIF(予定・結果0405!S:S,'UMP2025'!$A86)</f>
        <v>0</v>
      </c>
      <c r="J86" s="145">
        <f>COUNTIF(予定・結果0405!T:W,'UMP2025'!$A86)</f>
        <v>0</v>
      </c>
      <c r="K86" s="146">
        <f t="shared" si="3"/>
        <v>0</v>
      </c>
    </row>
    <row r="87" spans="1:11">
      <c r="A87" s="144">
        <v>83</v>
      </c>
      <c r="B87" s="144" t="s">
        <v>518</v>
      </c>
      <c r="C87" s="144" t="s">
        <v>519</v>
      </c>
      <c r="D87" s="144" t="s">
        <v>311</v>
      </c>
      <c r="E87" s="144">
        <f t="shared" si="2"/>
        <v>83</v>
      </c>
      <c r="F87" s="144"/>
      <c r="G87" s="145">
        <f>COUNTIF(予定・結果0405!Q:Q,'UMP2025'!$A87)</f>
        <v>0</v>
      </c>
      <c r="H87" s="145">
        <f>COUNTIF(予定・結果0405!R:R,'UMP2025'!$A87)</f>
        <v>0</v>
      </c>
      <c r="I87" s="145">
        <f>COUNTIF(予定・結果0405!S:S,'UMP2025'!$A87)</f>
        <v>0</v>
      </c>
      <c r="J87" s="145">
        <f>COUNTIF(予定・結果0405!T:W,'UMP2025'!$A87)</f>
        <v>0</v>
      </c>
      <c r="K87" s="146">
        <f t="shared" si="3"/>
        <v>0</v>
      </c>
    </row>
    <row r="88" spans="1:11">
      <c r="A88" s="144">
        <v>84</v>
      </c>
      <c r="B88" s="144" t="s">
        <v>520</v>
      </c>
      <c r="C88" s="144" t="s">
        <v>521</v>
      </c>
      <c r="D88" s="144" t="s">
        <v>343</v>
      </c>
      <c r="E88" s="144">
        <f t="shared" si="2"/>
        <v>84</v>
      </c>
      <c r="F88" s="144"/>
      <c r="G88" s="145">
        <f>COUNTIF(予定・結果0405!Q:Q,'UMP2025'!$A88)</f>
        <v>0</v>
      </c>
      <c r="H88" s="145">
        <f>COUNTIF(予定・結果0405!R:R,'UMP2025'!$A88)</f>
        <v>0</v>
      </c>
      <c r="I88" s="145">
        <f>COUNTIF(予定・結果0405!S:S,'UMP2025'!$A88)</f>
        <v>0</v>
      </c>
      <c r="J88" s="145">
        <f>COUNTIF(予定・結果0405!T:W,'UMP2025'!$A88)</f>
        <v>0</v>
      </c>
      <c r="K88" s="146">
        <f t="shared" si="3"/>
        <v>0</v>
      </c>
    </row>
    <row r="89" spans="1:11">
      <c r="A89" s="144">
        <v>85</v>
      </c>
      <c r="B89" s="144" t="s">
        <v>522</v>
      </c>
      <c r="C89" s="144" t="s">
        <v>523</v>
      </c>
      <c r="D89" s="144" t="s">
        <v>384</v>
      </c>
      <c r="E89" s="144">
        <f t="shared" si="2"/>
        <v>85</v>
      </c>
      <c r="F89" s="144"/>
      <c r="G89" s="145">
        <f>COUNTIF(予定・結果0405!Q:Q,'UMP2025'!$A89)</f>
        <v>0</v>
      </c>
      <c r="H89" s="145">
        <f>COUNTIF(予定・結果0405!R:R,'UMP2025'!$A89)</f>
        <v>0</v>
      </c>
      <c r="I89" s="145">
        <f>COUNTIF(予定・結果0405!S:S,'UMP2025'!$A89)</f>
        <v>0</v>
      </c>
      <c r="J89" s="145">
        <f>COUNTIF(予定・結果0405!T:W,'UMP2025'!$A89)</f>
        <v>0</v>
      </c>
      <c r="K89" s="146">
        <f t="shared" si="3"/>
        <v>0</v>
      </c>
    </row>
    <row r="90" spans="1:11">
      <c r="A90" s="144">
        <v>86</v>
      </c>
      <c r="B90" s="144" t="s">
        <v>524</v>
      </c>
      <c r="C90" s="144" t="s">
        <v>525</v>
      </c>
      <c r="D90" s="144" t="s">
        <v>317</v>
      </c>
      <c r="E90" s="144">
        <f t="shared" si="2"/>
        <v>86</v>
      </c>
      <c r="F90" s="144"/>
      <c r="G90" s="145">
        <f>COUNTIF(予定・結果0405!Q:Q,'UMP2025'!$A90)</f>
        <v>0</v>
      </c>
      <c r="H90" s="145">
        <f>COUNTIF(予定・結果0405!R:R,'UMP2025'!$A90)</f>
        <v>0</v>
      </c>
      <c r="I90" s="145">
        <f>COUNTIF(予定・結果0405!S:S,'UMP2025'!$A90)</f>
        <v>0</v>
      </c>
      <c r="J90" s="145">
        <f>COUNTIF(予定・結果0405!T:W,'UMP2025'!$A90)</f>
        <v>0</v>
      </c>
      <c r="K90" s="146">
        <f t="shared" si="3"/>
        <v>0</v>
      </c>
    </row>
    <row r="91" spans="1:11">
      <c r="A91" s="144">
        <v>87</v>
      </c>
      <c r="B91" s="144" t="s">
        <v>526</v>
      </c>
      <c r="C91" s="144" t="s">
        <v>527</v>
      </c>
      <c r="D91" s="144" t="s">
        <v>528</v>
      </c>
      <c r="E91" s="144">
        <f t="shared" si="2"/>
        <v>87</v>
      </c>
      <c r="F91" s="144"/>
      <c r="G91" s="145">
        <f>COUNTIF(予定・結果0405!Q:Q,'UMP2025'!$A91)</f>
        <v>0</v>
      </c>
      <c r="H91" s="145">
        <f>COUNTIF(予定・結果0405!R:R,'UMP2025'!$A91)</f>
        <v>0</v>
      </c>
      <c r="I91" s="145">
        <f>COUNTIF(予定・結果0405!S:S,'UMP2025'!$A91)</f>
        <v>0</v>
      </c>
      <c r="J91" s="145">
        <f>COUNTIF(予定・結果0405!T:W,'UMP2025'!$A91)</f>
        <v>0</v>
      </c>
      <c r="K91" s="146">
        <f t="shared" si="3"/>
        <v>0</v>
      </c>
    </row>
    <row r="92" spans="1:11">
      <c r="A92" s="144">
        <v>88</v>
      </c>
      <c r="B92" s="144" t="s">
        <v>529</v>
      </c>
      <c r="C92" s="144" t="s">
        <v>530</v>
      </c>
      <c r="D92" s="144" t="s">
        <v>528</v>
      </c>
      <c r="E92" s="144">
        <f t="shared" si="2"/>
        <v>88</v>
      </c>
      <c r="F92" s="144"/>
      <c r="G92" s="145">
        <f>COUNTIF(予定・結果0405!Q:Q,'UMP2025'!$A92)</f>
        <v>0</v>
      </c>
      <c r="H92" s="145">
        <f>COUNTIF(予定・結果0405!R:R,'UMP2025'!$A92)</f>
        <v>0</v>
      </c>
      <c r="I92" s="145">
        <f>COUNTIF(予定・結果0405!S:S,'UMP2025'!$A92)</f>
        <v>0</v>
      </c>
      <c r="J92" s="145">
        <f>COUNTIF(予定・結果0405!T:W,'UMP2025'!$A92)</f>
        <v>0</v>
      </c>
      <c r="K92" s="146">
        <f t="shared" si="3"/>
        <v>0</v>
      </c>
    </row>
    <row r="93" spans="1:11">
      <c r="A93" s="144">
        <v>89</v>
      </c>
      <c r="B93" s="144" t="s">
        <v>531</v>
      </c>
      <c r="C93" s="144" t="s">
        <v>532</v>
      </c>
      <c r="D93" s="144" t="s">
        <v>533</v>
      </c>
      <c r="E93" s="144">
        <f t="shared" si="2"/>
        <v>89</v>
      </c>
      <c r="F93" s="144"/>
      <c r="G93" s="145">
        <f>COUNTIF(予定・結果0405!Q:Q,'UMP2025'!$A93)</f>
        <v>0</v>
      </c>
      <c r="H93" s="145">
        <f>COUNTIF(予定・結果0405!R:R,'UMP2025'!$A93)</f>
        <v>0</v>
      </c>
      <c r="I93" s="145">
        <f>COUNTIF(予定・結果0405!S:S,'UMP2025'!$A93)</f>
        <v>0</v>
      </c>
      <c r="J93" s="145">
        <f>COUNTIF(予定・結果0405!T:W,'UMP2025'!$A93)</f>
        <v>0</v>
      </c>
      <c r="K93" s="146">
        <f t="shared" si="3"/>
        <v>0</v>
      </c>
    </row>
    <row r="94" spans="1:11">
      <c r="A94" s="144">
        <v>90</v>
      </c>
      <c r="B94" s="144" t="s">
        <v>534</v>
      </c>
      <c r="C94" s="144" t="s">
        <v>535</v>
      </c>
      <c r="D94" s="144" t="s">
        <v>314</v>
      </c>
      <c r="E94" s="144">
        <f t="shared" si="2"/>
        <v>90</v>
      </c>
      <c r="F94" s="144"/>
      <c r="G94" s="145">
        <f>COUNTIF(予定・結果0405!Q:Q,'UMP2025'!$A94)</f>
        <v>0</v>
      </c>
      <c r="H94" s="145">
        <f>COUNTIF(予定・結果0405!R:R,'UMP2025'!$A94)</f>
        <v>0</v>
      </c>
      <c r="I94" s="145">
        <f>COUNTIF(予定・結果0405!S:S,'UMP2025'!$A94)</f>
        <v>0</v>
      </c>
      <c r="J94" s="145">
        <f>COUNTIF(予定・結果0405!T:W,'UMP2025'!$A94)</f>
        <v>0</v>
      </c>
      <c r="K94" s="146">
        <f t="shared" si="3"/>
        <v>0</v>
      </c>
    </row>
    <row r="95" spans="1:11">
      <c r="A95" s="144">
        <v>91</v>
      </c>
      <c r="B95" s="144" t="s">
        <v>536</v>
      </c>
      <c r="C95" s="144" t="s">
        <v>537</v>
      </c>
      <c r="D95" s="144" t="s">
        <v>334</v>
      </c>
      <c r="E95" s="144">
        <f t="shared" si="2"/>
        <v>91</v>
      </c>
      <c r="F95" s="144"/>
      <c r="G95" s="145">
        <f>COUNTIF(予定・結果0405!Q:Q,'UMP2025'!$A95)</f>
        <v>0</v>
      </c>
      <c r="H95" s="145">
        <f>COUNTIF(予定・結果0405!R:R,'UMP2025'!$A95)</f>
        <v>0</v>
      </c>
      <c r="I95" s="145">
        <f>COUNTIF(予定・結果0405!S:S,'UMP2025'!$A95)</f>
        <v>0</v>
      </c>
      <c r="J95" s="145">
        <f>COUNTIF(予定・結果0405!T:W,'UMP2025'!$A95)</f>
        <v>0</v>
      </c>
      <c r="K95" s="146">
        <f t="shared" si="3"/>
        <v>0</v>
      </c>
    </row>
    <row r="96" spans="1:11">
      <c r="A96" s="144">
        <v>92</v>
      </c>
      <c r="B96" s="144" t="s">
        <v>538</v>
      </c>
      <c r="C96" s="144" t="s">
        <v>539</v>
      </c>
      <c r="D96" s="144" t="s">
        <v>540</v>
      </c>
      <c r="E96" s="144">
        <f t="shared" si="2"/>
        <v>92</v>
      </c>
      <c r="F96" s="144"/>
      <c r="G96" s="145">
        <f>COUNTIF(予定・結果0405!Q:Q,'UMP2025'!$A96)</f>
        <v>0</v>
      </c>
      <c r="H96" s="145">
        <f>COUNTIF(予定・結果0405!R:R,'UMP2025'!$A96)</f>
        <v>0</v>
      </c>
      <c r="I96" s="145">
        <f>COUNTIF(予定・結果0405!S:S,'UMP2025'!$A96)</f>
        <v>0</v>
      </c>
      <c r="J96" s="145">
        <f>COUNTIF(予定・結果0405!T:W,'UMP2025'!$A96)</f>
        <v>0</v>
      </c>
      <c r="K96" s="146">
        <f t="shared" si="3"/>
        <v>0</v>
      </c>
    </row>
    <row r="97" spans="1:11">
      <c r="A97" s="144">
        <v>93</v>
      </c>
      <c r="B97" s="144" t="s">
        <v>541</v>
      </c>
      <c r="C97" s="144" t="s">
        <v>542</v>
      </c>
      <c r="D97" s="144" t="s">
        <v>406</v>
      </c>
      <c r="E97" s="144">
        <f t="shared" si="2"/>
        <v>93</v>
      </c>
      <c r="F97" s="144"/>
      <c r="G97" s="145">
        <f>COUNTIF(予定・結果0405!Q:Q,'UMP2025'!$A97)</f>
        <v>0</v>
      </c>
      <c r="H97" s="145">
        <f>COUNTIF(予定・結果0405!R:R,'UMP2025'!$A97)</f>
        <v>0</v>
      </c>
      <c r="I97" s="145">
        <f>COUNTIF(予定・結果0405!S:S,'UMP2025'!$A97)</f>
        <v>0</v>
      </c>
      <c r="J97" s="145">
        <f>COUNTIF(予定・結果0405!T:W,'UMP2025'!$A97)</f>
        <v>0</v>
      </c>
      <c r="K97" s="146">
        <f t="shared" si="3"/>
        <v>0</v>
      </c>
    </row>
    <row r="98" spans="1:11">
      <c r="A98" s="144">
        <v>94</v>
      </c>
      <c r="B98" s="144" t="s">
        <v>543</v>
      </c>
      <c r="C98" s="144" t="s">
        <v>544</v>
      </c>
      <c r="D98" s="144" t="s">
        <v>545</v>
      </c>
      <c r="E98" s="144">
        <f t="shared" si="2"/>
        <v>94</v>
      </c>
      <c r="F98" s="144"/>
      <c r="G98" s="145">
        <f>COUNTIF(予定・結果0405!Q:Q,'UMP2025'!$A98)</f>
        <v>0</v>
      </c>
      <c r="H98" s="145">
        <f>COUNTIF(予定・結果0405!R:R,'UMP2025'!$A98)</f>
        <v>0</v>
      </c>
      <c r="I98" s="145">
        <f>COUNTIF(予定・結果0405!S:S,'UMP2025'!$A98)</f>
        <v>0</v>
      </c>
      <c r="J98" s="145">
        <f>COUNTIF(予定・結果0405!T:W,'UMP2025'!$A98)</f>
        <v>0</v>
      </c>
      <c r="K98" s="146">
        <f t="shared" si="3"/>
        <v>0</v>
      </c>
    </row>
    <row r="99" spans="1:11">
      <c r="A99" s="144">
        <v>95</v>
      </c>
      <c r="B99" s="144" t="s">
        <v>546</v>
      </c>
      <c r="C99" s="144" t="s">
        <v>547</v>
      </c>
      <c r="D99" s="144" t="s">
        <v>301</v>
      </c>
      <c r="E99" s="144">
        <f t="shared" si="2"/>
        <v>95</v>
      </c>
      <c r="F99" s="144"/>
      <c r="G99" s="145">
        <f>COUNTIF(予定・結果0405!Q:Q,'UMP2025'!$A99)</f>
        <v>0</v>
      </c>
      <c r="H99" s="145">
        <f>COUNTIF(予定・結果0405!R:R,'UMP2025'!$A99)</f>
        <v>0</v>
      </c>
      <c r="I99" s="145">
        <f>COUNTIF(予定・結果0405!S:S,'UMP2025'!$A99)</f>
        <v>0</v>
      </c>
      <c r="J99" s="145">
        <f>COUNTIF(予定・結果0405!T:W,'UMP2025'!$A99)</f>
        <v>0</v>
      </c>
      <c r="K99" s="146">
        <f t="shared" si="3"/>
        <v>0</v>
      </c>
    </row>
    <row r="100" spans="1:11">
      <c r="A100" s="144">
        <v>96</v>
      </c>
      <c r="B100" s="144" t="s">
        <v>548</v>
      </c>
      <c r="C100" s="144" t="s">
        <v>549</v>
      </c>
      <c r="D100" s="144" t="s">
        <v>471</v>
      </c>
      <c r="E100" s="144">
        <f t="shared" si="2"/>
        <v>96</v>
      </c>
      <c r="F100" s="144"/>
      <c r="G100" s="145">
        <f>COUNTIF(予定・結果0405!Q:Q,'UMP2025'!$A100)</f>
        <v>0</v>
      </c>
      <c r="H100" s="145">
        <f>COUNTIF(予定・結果0405!R:R,'UMP2025'!$A100)</f>
        <v>0</v>
      </c>
      <c r="I100" s="145">
        <f>COUNTIF(予定・結果0405!S:S,'UMP2025'!$A100)</f>
        <v>0</v>
      </c>
      <c r="J100" s="145">
        <f>COUNTIF(予定・結果0405!T:W,'UMP2025'!$A100)</f>
        <v>0</v>
      </c>
      <c r="K100" s="146">
        <f t="shared" si="3"/>
        <v>0</v>
      </c>
    </row>
    <row r="101" spans="1:11">
      <c r="A101" s="144">
        <v>97</v>
      </c>
      <c r="B101" s="144" t="s">
        <v>550</v>
      </c>
      <c r="C101" s="144" t="s">
        <v>551</v>
      </c>
      <c r="D101" s="144" t="s">
        <v>314</v>
      </c>
      <c r="E101" s="144">
        <f t="shared" si="2"/>
        <v>97</v>
      </c>
      <c r="F101" s="144"/>
      <c r="G101" s="145">
        <f>COUNTIF(予定・結果0405!Q:Q,'UMP2025'!$A101)</f>
        <v>0</v>
      </c>
      <c r="H101" s="145">
        <f>COUNTIF(予定・結果0405!R:R,'UMP2025'!$A101)</f>
        <v>0</v>
      </c>
      <c r="I101" s="145">
        <f>COUNTIF(予定・結果0405!S:S,'UMP2025'!$A101)</f>
        <v>0</v>
      </c>
      <c r="J101" s="145">
        <f>COUNTIF(予定・結果0405!T:W,'UMP2025'!$A101)</f>
        <v>0</v>
      </c>
      <c r="K101" s="146">
        <f t="shared" si="3"/>
        <v>0</v>
      </c>
    </row>
    <row r="102" spans="1:11">
      <c r="A102" s="144">
        <v>98</v>
      </c>
      <c r="B102" s="144" t="s">
        <v>552</v>
      </c>
      <c r="C102" s="144" t="s">
        <v>553</v>
      </c>
      <c r="D102" s="144" t="s">
        <v>307</v>
      </c>
      <c r="E102" s="144">
        <f t="shared" si="2"/>
        <v>98</v>
      </c>
      <c r="F102" s="144"/>
      <c r="G102" s="145">
        <f>COUNTIF(予定・結果0405!Q:Q,'UMP2025'!$A102)</f>
        <v>0</v>
      </c>
      <c r="H102" s="145">
        <f>COUNTIF(予定・結果0405!R:R,'UMP2025'!$A102)</f>
        <v>0</v>
      </c>
      <c r="I102" s="145">
        <f>COUNTIF(予定・結果0405!S:S,'UMP2025'!$A102)</f>
        <v>0</v>
      </c>
      <c r="J102" s="145">
        <f>COUNTIF(予定・結果0405!T:W,'UMP2025'!$A102)</f>
        <v>0</v>
      </c>
      <c r="K102" s="146">
        <f t="shared" si="3"/>
        <v>0</v>
      </c>
    </row>
    <row r="103" spans="1:11">
      <c r="A103" s="144">
        <v>99</v>
      </c>
      <c r="B103" s="144" t="s">
        <v>554</v>
      </c>
      <c r="C103" s="144" t="s">
        <v>555</v>
      </c>
      <c r="D103" s="144" t="s">
        <v>409</v>
      </c>
      <c r="E103" s="144">
        <f t="shared" si="2"/>
        <v>99</v>
      </c>
      <c r="F103" s="144"/>
      <c r="G103" s="145">
        <f>COUNTIF(予定・結果0405!Q:Q,'UMP2025'!$A103)</f>
        <v>0</v>
      </c>
      <c r="H103" s="145">
        <f>COUNTIF(予定・結果0405!R:R,'UMP2025'!$A103)</f>
        <v>0</v>
      </c>
      <c r="I103" s="145">
        <f>COUNTIF(予定・結果0405!S:S,'UMP2025'!$A103)</f>
        <v>0</v>
      </c>
      <c r="J103" s="145">
        <f>COUNTIF(予定・結果0405!T:W,'UMP2025'!$A103)</f>
        <v>0</v>
      </c>
      <c r="K103" s="146">
        <f t="shared" si="3"/>
        <v>0</v>
      </c>
    </row>
    <row r="104" spans="1:11">
      <c r="A104" s="144">
        <v>100</v>
      </c>
      <c r="B104" s="144" t="s">
        <v>556</v>
      </c>
      <c r="C104" s="144" t="s">
        <v>557</v>
      </c>
      <c r="D104" s="144" t="s">
        <v>406</v>
      </c>
      <c r="E104" s="144">
        <f t="shared" si="2"/>
        <v>100</v>
      </c>
      <c r="F104" s="144"/>
      <c r="G104" s="145">
        <f>COUNTIF(予定・結果0405!Q:Q,'UMP2025'!$A104)</f>
        <v>0</v>
      </c>
      <c r="H104" s="145">
        <f>COUNTIF(予定・結果0405!R:R,'UMP2025'!$A104)</f>
        <v>0</v>
      </c>
      <c r="I104" s="145">
        <f>COUNTIF(予定・結果0405!S:S,'UMP2025'!$A104)</f>
        <v>0</v>
      </c>
      <c r="J104" s="145">
        <f>COUNTIF(予定・結果0405!T:W,'UMP2025'!$A104)</f>
        <v>0</v>
      </c>
      <c r="K104" s="146">
        <f t="shared" si="3"/>
        <v>0</v>
      </c>
    </row>
    <row r="105" spans="1:11">
      <c r="A105" s="144">
        <v>101</v>
      </c>
      <c r="B105" s="144" t="s">
        <v>558</v>
      </c>
      <c r="C105" s="144" t="s">
        <v>559</v>
      </c>
      <c r="D105" s="144" t="s">
        <v>406</v>
      </c>
      <c r="E105" s="144">
        <f t="shared" si="2"/>
        <v>101</v>
      </c>
      <c r="F105" s="144"/>
      <c r="G105" s="145">
        <f>COUNTIF(予定・結果0405!Q:Q,'UMP2025'!$A105)</f>
        <v>0</v>
      </c>
      <c r="H105" s="145">
        <f>COUNTIF(予定・結果0405!R:R,'UMP2025'!$A105)</f>
        <v>0</v>
      </c>
      <c r="I105" s="145">
        <f>COUNTIF(予定・結果0405!S:S,'UMP2025'!$A105)</f>
        <v>0</v>
      </c>
      <c r="J105" s="145">
        <f>COUNTIF(予定・結果0405!T:W,'UMP2025'!$A105)</f>
        <v>0</v>
      </c>
      <c r="K105" s="146">
        <f t="shared" si="3"/>
        <v>0</v>
      </c>
    </row>
    <row r="106" spans="1:11">
      <c r="A106" s="144">
        <v>102</v>
      </c>
      <c r="B106" s="144" t="s">
        <v>560</v>
      </c>
      <c r="C106" s="144" t="s">
        <v>561</v>
      </c>
      <c r="D106" s="144" t="s">
        <v>431</v>
      </c>
      <c r="E106" s="144">
        <f t="shared" si="2"/>
        <v>102</v>
      </c>
      <c r="F106" s="144"/>
      <c r="G106" s="145">
        <f>COUNTIF(予定・結果0405!Q:Q,'UMP2025'!$A106)</f>
        <v>0</v>
      </c>
      <c r="H106" s="145">
        <f>COUNTIF(予定・結果0405!R:R,'UMP2025'!$A106)</f>
        <v>0</v>
      </c>
      <c r="I106" s="145">
        <f>COUNTIF(予定・結果0405!S:S,'UMP2025'!$A106)</f>
        <v>0</v>
      </c>
      <c r="J106" s="145">
        <f>COUNTIF(予定・結果0405!T:W,'UMP2025'!$A106)</f>
        <v>0</v>
      </c>
      <c r="K106" s="146">
        <f t="shared" si="3"/>
        <v>0</v>
      </c>
    </row>
    <row r="107" spans="1:11">
      <c r="A107" s="144">
        <v>103</v>
      </c>
      <c r="B107" s="144" t="s">
        <v>562</v>
      </c>
      <c r="C107" s="144" t="s">
        <v>563</v>
      </c>
      <c r="D107" s="144" t="s">
        <v>395</v>
      </c>
      <c r="E107" s="144">
        <f t="shared" si="2"/>
        <v>103</v>
      </c>
      <c r="F107" s="144"/>
      <c r="G107" s="145">
        <f>COUNTIF(予定・結果0405!Q:Q,'UMP2025'!$A107)</f>
        <v>0</v>
      </c>
      <c r="H107" s="145">
        <f>COUNTIF(予定・結果0405!R:R,'UMP2025'!$A107)</f>
        <v>0</v>
      </c>
      <c r="I107" s="145">
        <f>COUNTIF(予定・結果0405!S:S,'UMP2025'!$A107)</f>
        <v>0</v>
      </c>
      <c r="J107" s="145">
        <f>COUNTIF(予定・結果0405!T:W,'UMP2025'!$A107)</f>
        <v>0</v>
      </c>
      <c r="K107" s="146">
        <f t="shared" si="3"/>
        <v>0</v>
      </c>
    </row>
    <row r="108" spans="1:11">
      <c r="A108" s="144">
        <v>104</v>
      </c>
      <c r="B108" s="144" t="s">
        <v>564</v>
      </c>
      <c r="C108" s="144" t="s">
        <v>565</v>
      </c>
      <c r="D108" s="144" t="s">
        <v>566</v>
      </c>
      <c r="E108" s="144">
        <f t="shared" si="2"/>
        <v>104</v>
      </c>
      <c r="F108" s="144"/>
      <c r="G108" s="145">
        <f>COUNTIF(予定・結果0405!Q:Q,'UMP2025'!$A108)</f>
        <v>0</v>
      </c>
      <c r="H108" s="145">
        <f>COUNTIF(予定・結果0405!R:R,'UMP2025'!$A108)</f>
        <v>0</v>
      </c>
      <c r="I108" s="145">
        <f>COUNTIF(予定・結果0405!S:S,'UMP2025'!$A108)</f>
        <v>0</v>
      </c>
      <c r="J108" s="145">
        <f>COUNTIF(予定・結果0405!T:W,'UMP2025'!$A108)</f>
        <v>0</v>
      </c>
      <c r="K108" s="146">
        <f t="shared" si="3"/>
        <v>0</v>
      </c>
    </row>
    <row r="109" spans="1:11">
      <c r="A109" s="144">
        <v>105</v>
      </c>
      <c r="B109" s="144" t="s">
        <v>567</v>
      </c>
      <c r="C109" s="144" t="s">
        <v>568</v>
      </c>
      <c r="D109" s="144" t="s">
        <v>384</v>
      </c>
      <c r="E109" s="144">
        <f t="shared" si="2"/>
        <v>105</v>
      </c>
      <c r="F109" s="144"/>
      <c r="G109" s="145">
        <f>COUNTIF(予定・結果0405!Q:Q,'UMP2025'!$A109)</f>
        <v>0</v>
      </c>
      <c r="H109" s="145">
        <f>COUNTIF(予定・結果0405!R:R,'UMP2025'!$A109)</f>
        <v>0</v>
      </c>
      <c r="I109" s="145">
        <f>COUNTIF(予定・結果0405!S:S,'UMP2025'!$A109)</f>
        <v>0</v>
      </c>
      <c r="J109" s="145">
        <f>COUNTIF(予定・結果0405!T:W,'UMP2025'!$A109)</f>
        <v>0</v>
      </c>
      <c r="K109" s="146">
        <f t="shared" si="3"/>
        <v>0</v>
      </c>
    </row>
    <row r="110" spans="1:11">
      <c r="A110" s="144">
        <v>106</v>
      </c>
      <c r="B110" s="144" t="s">
        <v>569</v>
      </c>
      <c r="C110" s="144" t="s">
        <v>570</v>
      </c>
      <c r="D110" s="144" t="s">
        <v>301</v>
      </c>
      <c r="E110" s="144">
        <f t="shared" si="2"/>
        <v>106</v>
      </c>
      <c r="F110" s="144"/>
      <c r="G110" s="145">
        <f>COUNTIF(予定・結果0405!Q:Q,'UMP2025'!$A110)</f>
        <v>0</v>
      </c>
      <c r="H110" s="145">
        <f>COUNTIF(予定・結果0405!R:R,'UMP2025'!$A110)</f>
        <v>0</v>
      </c>
      <c r="I110" s="145">
        <f>COUNTIF(予定・結果0405!S:S,'UMP2025'!$A110)</f>
        <v>0</v>
      </c>
      <c r="J110" s="145">
        <f>COUNTIF(予定・結果0405!T:W,'UMP2025'!$A110)</f>
        <v>0</v>
      </c>
      <c r="K110" s="146">
        <f t="shared" si="3"/>
        <v>0</v>
      </c>
    </row>
    <row r="111" spans="1:11">
      <c r="A111" s="144">
        <v>107</v>
      </c>
      <c r="B111" s="144" t="s">
        <v>571</v>
      </c>
      <c r="C111" s="144" t="s">
        <v>572</v>
      </c>
      <c r="D111" s="144" t="s">
        <v>573</v>
      </c>
      <c r="E111" s="144">
        <f t="shared" si="2"/>
        <v>107</v>
      </c>
      <c r="F111" s="144"/>
      <c r="G111" s="145">
        <f>COUNTIF(予定・結果0405!Q:Q,'UMP2025'!$A111)</f>
        <v>0</v>
      </c>
      <c r="H111" s="145">
        <f>COUNTIF(予定・結果0405!R:R,'UMP2025'!$A111)</f>
        <v>0</v>
      </c>
      <c r="I111" s="145">
        <f>COUNTIF(予定・結果0405!S:S,'UMP2025'!$A111)</f>
        <v>0</v>
      </c>
      <c r="J111" s="145">
        <f>COUNTIF(予定・結果0405!T:W,'UMP2025'!$A111)</f>
        <v>0</v>
      </c>
      <c r="K111" s="146">
        <f t="shared" si="3"/>
        <v>0</v>
      </c>
    </row>
    <row r="112" spans="1:11">
      <c r="A112" s="144">
        <v>108</v>
      </c>
      <c r="B112" s="144" t="s">
        <v>574</v>
      </c>
      <c r="C112" s="144" t="s">
        <v>575</v>
      </c>
      <c r="D112" s="144" t="s">
        <v>372</v>
      </c>
      <c r="E112" s="144">
        <f t="shared" si="2"/>
        <v>108</v>
      </c>
      <c r="F112" s="144"/>
      <c r="G112" s="145">
        <f>COUNTIF(予定・結果0405!Q:Q,'UMP2025'!$A112)</f>
        <v>0</v>
      </c>
      <c r="H112" s="145">
        <f>COUNTIF(予定・結果0405!R:R,'UMP2025'!$A112)</f>
        <v>0</v>
      </c>
      <c r="I112" s="145">
        <f>COUNTIF(予定・結果0405!S:S,'UMP2025'!$A112)</f>
        <v>0</v>
      </c>
      <c r="J112" s="145">
        <f>COUNTIF(予定・結果0405!T:W,'UMP2025'!$A112)</f>
        <v>2</v>
      </c>
      <c r="K112" s="146">
        <f t="shared" si="3"/>
        <v>1200</v>
      </c>
    </row>
    <row r="113" spans="1:11">
      <c r="A113" s="144">
        <v>109</v>
      </c>
      <c r="B113" s="144" t="s">
        <v>576</v>
      </c>
      <c r="C113" s="144" t="s">
        <v>577</v>
      </c>
      <c r="D113" s="144" t="s">
        <v>540</v>
      </c>
      <c r="E113" s="144">
        <f t="shared" si="2"/>
        <v>109</v>
      </c>
      <c r="F113" s="144"/>
      <c r="G113" s="145">
        <f>COUNTIF(予定・結果0405!Q:Q,'UMP2025'!$A113)</f>
        <v>1</v>
      </c>
      <c r="H113" s="145">
        <f>COUNTIF(予定・結果0405!R:R,'UMP2025'!$A113)</f>
        <v>0</v>
      </c>
      <c r="I113" s="145">
        <f>COUNTIF(予定・結果0405!S:S,'UMP2025'!$A113)</f>
        <v>0</v>
      </c>
      <c r="J113" s="145">
        <f>COUNTIF(予定・結果0405!T:W,'UMP2025'!$A113)</f>
        <v>0</v>
      </c>
      <c r="K113" s="146">
        <f t="shared" si="3"/>
        <v>600</v>
      </c>
    </row>
    <row r="114" spans="1:11">
      <c r="A114" s="144">
        <v>110</v>
      </c>
      <c r="B114" s="144" t="s">
        <v>578</v>
      </c>
      <c r="C114" s="144" t="s">
        <v>579</v>
      </c>
      <c r="D114" s="144" t="s">
        <v>540</v>
      </c>
      <c r="E114" s="144">
        <f t="shared" si="2"/>
        <v>110</v>
      </c>
      <c r="F114" s="144"/>
      <c r="G114" s="145">
        <f>COUNTIF(予定・結果0405!Q:Q,'UMP2025'!$A114)</f>
        <v>0</v>
      </c>
      <c r="H114" s="145">
        <f>COUNTIF(予定・結果0405!R:R,'UMP2025'!$A114)</f>
        <v>0</v>
      </c>
      <c r="I114" s="145">
        <f>COUNTIF(予定・結果0405!S:S,'UMP2025'!$A114)</f>
        <v>0</v>
      </c>
      <c r="J114" s="145">
        <f>COUNTIF(予定・結果0405!T:W,'UMP2025'!$A114)</f>
        <v>0</v>
      </c>
      <c r="K114" s="146">
        <f t="shared" si="3"/>
        <v>0</v>
      </c>
    </row>
    <row r="115" spans="1:11">
      <c r="A115" s="144">
        <v>111</v>
      </c>
      <c r="B115" s="144" t="s">
        <v>580</v>
      </c>
      <c r="C115" s="144" t="s">
        <v>581</v>
      </c>
      <c r="D115" s="144" t="s">
        <v>493</v>
      </c>
      <c r="E115" s="144">
        <f t="shared" si="2"/>
        <v>111</v>
      </c>
      <c r="F115" s="144"/>
      <c r="G115" s="145">
        <f>COUNTIF(予定・結果0405!Q:Q,'UMP2025'!$A115)</f>
        <v>0</v>
      </c>
      <c r="H115" s="145">
        <f>COUNTIF(予定・結果0405!R:R,'UMP2025'!$A115)</f>
        <v>0</v>
      </c>
      <c r="I115" s="145">
        <f>COUNTIF(予定・結果0405!S:S,'UMP2025'!$A115)</f>
        <v>0</v>
      </c>
      <c r="J115" s="145">
        <f>COUNTIF(予定・結果0405!T:W,'UMP2025'!$A115)</f>
        <v>0</v>
      </c>
      <c r="K115" s="146">
        <f t="shared" si="3"/>
        <v>0</v>
      </c>
    </row>
    <row r="116" spans="1:11">
      <c r="A116" s="144">
        <v>112</v>
      </c>
      <c r="B116" s="144" t="s">
        <v>582</v>
      </c>
      <c r="C116" s="144" t="s">
        <v>583</v>
      </c>
      <c r="D116" s="144" t="s">
        <v>471</v>
      </c>
      <c r="E116" s="144">
        <f t="shared" si="2"/>
        <v>112</v>
      </c>
      <c r="F116" s="144"/>
      <c r="G116" s="145">
        <f>COUNTIF(予定・結果0405!Q:Q,'UMP2025'!$A116)</f>
        <v>0</v>
      </c>
      <c r="H116" s="145">
        <f>COUNTIF(予定・結果0405!R:R,'UMP2025'!$A116)</f>
        <v>0</v>
      </c>
      <c r="I116" s="145">
        <f>COUNTIF(予定・結果0405!S:S,'UMP2025'!$A116)</f>
        <v>0</v>
      </c>
      <c r="J116" s="145">
        <f>COUNTIF(予定・結果0405!T:W,'UMP2025'!$A116)</f>
        <v>0</v>
      </c>
      <c r="K116" s="146">
        <f t="shared" si="3"/>
        <v>0</v>
      </c>
    </row>
    <row r="117" spans="1:11">
      <c r="A117" s="144">
        <v>113</v>
      </c>
      <c r="B117" s="144" t="s">
        <v>584</v>
      </c>
      <c r="C117" s="144" t="s">
        <v>585</v>
      </c>
      <c r="D117" s="144" t="s">
        <v>337</v>
      </c>
      <c r="E117" s="144">
        <f t="shared" si="2"/>
        <v>113</v>
      </c>
      <c r="F117" s="144"/>
      <c r="G117" s="145">
        <f>COUNTIF(予定・結果0405!Q:Q,'UMP2025'!$A117)</f>
        <v>0</v>
      </c>
      <c r="H117" s="145">
        <f>COUNTIF(予定・結果0405!R:R,'UMP2025'!$A117)</f>
        <v>0</v>
      </c>
      <c r="I117" s="145">
        <f>COUNTIF(予定・結果0405!S:S,'UMP2025'!$A117)</f>
        <v>0</v>
      </c>
      <c r="J117" s="145">
        <f>COUNTIF(予定・結果0405!T:W,'UMP2025'!$A117)</f>
        <v>0</v>
      </c>
      <c r="K117" s="146">
        <f t="shared" si="3"/>
        <v>0</v>
      </c>
    </row>
    <row r="118" spans="1:11">
      <c r="A118" s="144">
        <v>114</v>
      </c>
      <c r="B118" s="144" t="s">
        <v>586</v>
      </c>
      <c r="C118" s="144" t="s">
        <v>587</v>
      </c>
      <c r="D118" s="144" t="s">
        <v>474</v>
      </c>
      <c r="E118" s="144">
        <f t="shared" si="2"/>
        <v>114</v>
      </c>
      <c r="F118" s="144"/>
      <c r="G118" s="145">
        <f>COUNTIF(予定・結果0405!Q:Q,'UMP2025'!$A118)</f>
        <v>0</v>
      </c>
      <c r="H118" s="145">
        <f>COUNTIF(予定・結果0405!R:R,'UMP2025'!$A118)</f>
        <v>0</v>
      </c>
      <c r="I118" s="145">
        <f>COUNTIF(予定・結果0405!S:S,'UMP2025'!$A118)</f>
        <v>0</v>
      </c>
      <c r="J118" s="145">
        <f>COUNTIF(予定・結果0405!T:W,'UMP2025'!$A118)</f>
        <v>0</v>
      </c>
      <c r="K118" s="146">
        <f t="shared" si="3"/>
        <v>0</v>
      </c>
    </row>
    <row r="119" spans="1:11">
      <c r="A119" s="144">
        <v>115</v>
      </c>
      <c r="B119" s="144" t="s">
        <v>588</v>
      </c>
      <c r="C119" s="144" t="s">
        <v>589</v>
      </c>
      <c r="D119" s="144" t="s">
        <v>460</v>
      </c>
      <c r="E119" s="144">
        <f t="shared" si="2"/>
        <v>115</v>
      </c>
      <c r="F119" s="144"/>
      <c r="G119" s="145">
        <f>COUNTIF(予定・結果0405!Q:Q,'UMP2025'!$A119)</f>
        <v>0</v>
      </c>
      <c r="H119" s="145">
        <f>COUNTIF(予定・結果0405!R:R,'UMP2025'!$A119)</f>
        <v>1</v>
      </c>
      <c r="I119" s="145">
        <f>COUNTIF(予定・結果0405!S:S,'UMP2025'!$A119)</f>
        <v>1</v>
      </c>
      <c r="J119" s="145">
        <f>COUNTIF(予定・結果0405!T:W,'UMP2025'!$A119)</f>
        <v>0</v>
      </c>
      <c r="K119" s="146">
        <f t="shared" si="3"/>
        <v>1500</v>
      </c>
    </row>
    <row r="120" spans="1:11">
      <c r="A120" s="144">
        <v>116</v>
      </c>
      <c r="B120" s="144" t="s">
        <v>590</v>
      </c>
      <c r="C120" s="144" t="s">
        <v>591</v>
      </c>
      <c r="D120" s="144" t="s">
        <v>592</v>
      </c>
      <c r="E120" s="144">
        <f t="shared" si="2"/>
        <v>116</v>
      </c>
      <c r="F120" s="144"/>
      <c r="G120" s="145">
        <f>COUNTIF(予定・結果0405!Q:Q,'UMP2025'!$A120)</f>
        <v>0</v>
      </c>
      <c r="H120" s="145">
        <f>COUNTIF(予定・結果0405!R:R,'UMP2025'!$A120)</f>
        <v>0</v>
      </c>
      <c r="I120" s="145">
        <f>COUNTIF(予定・結果0405!S:S,'UMP2025'!$A120)</f>
        <v>0</v>
      </c>
      <c r="J120" s="145">
        <f>COUNTIF(予定・結果0405!T:W,'UMP2025'!$A120)</f>
        <v>0</v>
      </c>
      <c r="K120" s="146">
        <f t="shared" si="3"/>
        <v>0</v>
      </c>
    </row>
    <row r="121" spans="1:11">
      <c r="A121" s="144">
        <v>117</v>
      </c>
      <c r="B121" s="144" t="s">
        <v>593</v>
      </c>
      <c r="C121" s="144" t="s">
        <v>594</v>
      </c>
      <c r="D121" s="144" t="s">
        <v>540</v>
      </c>
      <c r="E121" s="144">
        <f t="shared" si="2"/>
        <v>117</v>
      </c>
      <c r="F121" s="144"/>
      <c r="G121" s="145">
        <f>COUNTIF(予定・結果0405!Q:Q,'UMP2025'!$A121)</f>
        <v>0</v>
      </c>
      <c r="H121" s="145">
        <f>COUNTIF(予定・結果0405!R:R,'UMP2025'!$A121)</f>
        <v>1</v>
      </c>
      <c r="I121" s="145">
        <f>COUNTIF(予定・結果0405!S:S,'UMP2025'!$A121)</f>
        <v>1</v>
      </c>
      <c r="J121" s="145">
        <f>COUNTIF(予定・結果0405!T:W,'UMP2025'!$A121)</f>
        <v>1</v>
      </c>
      <c r="K121" s="146">
        <f t="shared" si="3"/>
        <v>2100</v>
      </c>
    </row>
    <row r="122" spans="1:11">
      <c r="A122" s="144">
        <v>118</v>
      </c>
      <c r="B122" s="144" t="s">
        <v>595</v>
      </c>
      <c r="C122" s="144" t="s">
        <v>596</v>
      </c>
      <c r="D122" s="144" t="s">
        <v>379</v>
      </c>
      <c r="E122" s="144">
        <f t="shared" si="2"/>
        <v>118</v>
      </c>
      <c r="F122" s="144"/>
      <c r="G122" s="145">
        <f>COUNTIF(予定・結果0405!Q:Q,'UMP2025'!$A122)</f>
        <v>0</v>
      </c>
      <c r="H122" s="145">
        <f>COUNTIF(予定・結果0405!R:R,'UMP2025'!$A122)</f>
        <v>0</v>
      </c>
      <c r="I122" s="145">
        <f>COUNTIF(予定・結果0405!S:S,'UMP2025'!$A122)</f>
        <v>0</v>
      </c>
      <c r="J122" s="145">
        <f>COUNTIF(予定・結果0405!T:W,'UMP2025'!$A122)</f>
        <v>0</v>
      </c>
      <c r="K122" s="146">
        <f t="shared" si="3"/>
        <v>0</v>
      </c>
    </row>
    <row r="123" spans="1:11">
      <c r="A123" s="144">
        <v>119</v>
      </c>
      <c r="B123" s="144" t="s">
        <v>597</v>
      </c>
      <c r="C123" s="144" t="s">
        <v>598</v>
      </c>
      <c r="D123" s="144" t="s">
        <v>301</v>
      </c>
      <c r="E123" s="144">
        <f t="shared" si="2"/>
        <v>119</v>
      </c>
      <c r="F123" s="144"/>
      <c r="G123" s="145">
        <f>COUNTIF(予定・結果0405!Q:Q,'UMP2025'!$A123)</f>
        <v>0</v>
      </c>
      <c r="H123" s="145">
        <f>COUNTIF(予定・結果0405!R:R,'UMP2025'!$A123)</f>
        <v>0</v>
      </c>
      <c r="I123" s="145">
        <f>COUNTIF(予定・結果0405!S:S,'UMP2025'!$A123)</f>
        <v>0</v>
      </c>
      <c r="J123" s="145">
        <f>COUNTIF(予定・結果0405!T:W,'UMP2025'!$A123)</f>
        <v>0</v>
      </c>
      <c r="K123" s="146">
        <f t="shared" si="3"/>
        <v>0</v>
      </c>
    </row>
    <row r="124" spans="1:11">
      <c r="A124" s="144">
        <v>120</v>
      </c>
      <c r="B124" s="144" t="s">
        <v>599</v>
      </c>
      <c r="C124" s="144" t="s">
        <v>600</v>
      </c>
      <c r="D124" s="144" t="s">
        <v>592</v>
      </c>
      <c r="E124" s="144">
        <f t="shared" si="2"/>
        <v>120</v>
      </c>
      <c r="F124" s="144"/>
      <c r="G124" s="145">
        <f>COUNTIF(予定・結果0405!Q:Q,'UMP2025'!$A124)</f>
        <v>0</v>
      </c>
      <c r="H124" s="145">
        <f>COUNTIF(予定・結果0405!R:R,'UMP2025'!$A124)</f>
        <v>0</v>
      </c>
      <c r="I124" s="145">
        <f>COUNTIF(予定・結果0405!S:S,'UMP2025'!$A124)</f>
        <v>0</v>
      </c>
      <c r="J124" s="145">
        <f>COUNTIF(予定・結果0405!T:W,'UMP2025'!$A124)</f>
        <v>0</v>
      </c>
      <c r="K124" s="146">
        <f t="shared" si="3"/>
        <v>0</v>
      </c>
    </row>
    <row r="125" spans="1:11">
      <c r="A125" s="144">
        <v>121</v>
      </c>
      <c r="B125" s="144" t="s">
        <v>601</v>
      </c>
      <c r="C125" s="144" t="s">
        <v>602</v>
      </c>
      <c r="D125" s="144" t="s">
        <v>337</v>
      </c>
      <c r="E125" s="144">
        <f t="shared" si="2"/>
        <v>121</v>
      </c>
      <c r="F125" s="144"/>
      <c r="G125" s="145">
        <f>COUNTIF(予定・結果0405!Q:Q,'UMP2025'!$A125)</f>
        <v>0</v>
      </c>
      <c r="H125" s="145">
        <f>COUNTIF(予定・結果0405!R:R,'UMP2025'!$A125)</f>
        <v>0</v>
      </c>
      <c r="I125" s="145">
        <f>COUNTIF(予定・結果0405!S:S,'UMP2025'!$A125)</f>
        <v>0</v>
      </c>
      <c r="J125" s="145">
        <f>COUNTIF(予定・結果0405!T:W,'UMP2025'!$A125)</f>
        <v>0</v>
      </c>
      <c r="K125" s="146">
        <f t="shared" si="3"/>
        <v>0</v>
      </c>
    </row>
    <row r="126" spans="1:11">
      <c r="A126" s="144">
        <v>122</v>
      </c>
      <c r="B126" s="144" t="s">
        <v>603</v>
      </c>
      <c r="C126" s="144" t="s">
        <v>604</v>
      </c>
      <c r="D126" s="144" t="s">
        <v>314</v>
      </c>
      <c r="E126" s="144">
        <f t="shared" si="2"/>
        <v>122</v>
      </c>
      <c r="F126" s="144"/>
      <c r="G126" s="145">
        <f>COUNTIF(予定・結果0405!Q:Q,'UMP2025'!$A126)</f>
        <v>0</v>
      </c>
      <c r="H126" s="145">
        <f>COUNTIF(予定・結果0405!R:R,'UMP2025'!$A126)</f>
        <v>0</v>
      </c>
      <c r="I126" s="145">
        <f>COUNTIF(予定・結果0405!S:S,'UMP2025'!$A126)</f>
        <v>0</v>
      </c>
      <c r="J126" s="145">
        <f>COUNTIF(予定・結果0405!T:W,'UMP2025'!$A126)</f>
        <v>0</v>
      </c>
      <c r="K126" s="146">
        <f t="shared" si="3"/>
        <v>0</v>
      </c>
    </row>
    <row r="127" spans="1:11">
      <c r="A127" s="144">
        <v>123</v>
      </c>
      <c r="B127" s="144" t="s">
        <v>605</v>
      </c>
      <c r="C127" s="144" t="s">
        <v>606</v>
      </c>
      <c r="D127" s="144" t="s">
        <v>359</v>
      </c>
      <c r="E127" s="144">
        <f t="shared" si="2"/>
        <v>123</v>
      </c>
      <c r="F127" s="144"/>
      <c r="G127" s="145">
        <f>COUNTIF(予定・結果0405!Q:Q,'UMP2025'!$A127)</f>
        <v>0</v>
      </c>
      <c r="H127" s="145">
        <f>COUNTIF(予定・結果0405!R:R,'UMP2025'!$A127)</f>
        <v>0</v>
      </c>
      <c r="I127" s="145">
        <f>COUNTIF(予定・結果0405!S:S,'UMP2025'!$A127)</f>
        <v>0</v>
      </c>
      <c r="J127" s="145">
        <f>COUNTIF(予定・結果0405!T:W,'UMP2025'!$A127)</f>
        <v>0</v>
      </c>
      <c r="K127" s="146">
        <f t="shared" si="3"/>
        <v>0</v>
      </c>
    </row>
    <row r="128" spans="1:11">
      <c r="A128" s="144">
        <v>124</v>
      </c>
      <c r="B128" s="144" t="s">
        <v>607</v>
      </c>
      <c r="C128" s="144" t="s">
        <v>608</v>
      </c>
      <c r="D128" s="144" t="s">
        <v>540</v>
      </c>
      <c r="E128" s="144">
        <f t="shared" si="2"/>
        <v>124</v>
      </c>
      <c r="F128" s="144"/>
      <c r="G128" s="145">
        <f>COUNTIF(予定・結果0405!Q:Q,'UMP2025'!$A128)</f>
        <v>0</v>
      </c>
      <c r="H128" s="145">
        <f>COUNTIF(予定・結果0405!R:R,'UMP2025'!$A128)</f>
        <v>0</v>
      </c>
      <c r="I128" s="145">
        <f>COUNTIF(予定・結果0405!S:S,'UMP2025'!$A128)</f>
        <v>0</v>
      </c>
      <c r="J128" s="145">
        <f>COUNTIF(予定・結果0405!T:W,'UMP2025'!$A128)</f>
        <v>0</v>
      </c>
      <c r="K128" s="146">
        <f t="shared" si="3"/>
        <v>0</v>
      </c>
    </row>
    <row r="129" spans="1:11">
      <c r="A129" s="144">
        <v>125</v>
      </c>
      <c r="B129" s="144" t="s">
        <v>609</v>
      </c>
      <c r="C129" s="144" t="s">
        <v>610</v>
      </c>
      <c r="D129" s="144" t="s">
        <v>395</v>
      </c>
      <c r="E129" s="144">
        <f t="shared" si="2"/>
        <v>125</v>
      </c>
      <c r="F129" s="144"/>
      <c r="G129" s="145">
        <f>COUNTIF(予定・結果0405!Q:Q,'UMP2025'!$A129)</f>
        <v>0</v>
      </c>
      <c r="H129" s="145">
        <f>COUNTIF(予定・結果0405!R:R,'UMP2025'!$A129)</f>
        <v>0</v>
      </c>
      <c r="I129" s="145">
        <f>COUNTIF(予定・結果0405!S:S,'UMP2025'!$A129)</f>
        <v>0</v>
      </c>
      <c r="J129" s="145">
        <f>COUNTIF(予定・結果0405!T:W,'UMP2025'!$A129)</f>
        <v>0</v>
      </c>
      <c r="K129" s="146">
        <f t="shared" si="3"/>
        <v>0</v>
      </c>
    </row>
    <row r="130" spans="1:11">
      <c r="A130" s="144">
        <v>126</v>
      </c>
      <c r="B130" s="144" t="s">
        <v>611</v>
      </c>
      <c r="C130" s="144" t="s">
        <v>612</v>
      </c>
      <c r="D130" s="144" t="s">
        <v>540</v>
      </c>
      <c r="E130" s="144">
        <f t="shared" si="2"/>
        <v>126</v>
      </c>
      <c r="F130" s="144"/>
      <c r="G130" s="145">
        <f>COUNTIF(予定・結果0405!Q:Q,'UMP2025'!$A130)</f>
        <v>0</v>
      </c>
      <c r="H130" s="145">
        <f>COUNTIF(予定・結果0405!R:R,'UMP2025'!$A130)</f>
        <v>0</v>
      </c>
      <c r="I130" s="145">
        <f>COUNTIF(予定・結果0405!S:S,'UMP2025'!$A130)</f>
        <v>0</v>
      </c>
      <c r="J130" s="145">
        <f>COUNTIF(予定・結果0405!T:W,'UMP2025'!$A130)</f>
        <v>0</v>
      </c>
      <c r="K130" s="146">
        <f t="shared" ref="K130:K178" si="4">(G130*G$3)+(H130*H$3)+(I130*I$3)+(J130*J$3)</f>
        <v>0</v>
      </c>
    </row>
    <row r="131" spans="1:11">
      <c r="A131" s="144">
        <v>127</v>
      </c>
      <c r="B131" s="144" t="s">
        <v>613</v>
      </c>
      <c r="C131" s="144" t="s">
        <v>614</v>
      </c>
      <c r="D131" s="144" t="s">
        <v>314</v>
      </c>
      <c r="E131" s="144">
        <f t="shared" si="2"/>
        <v>127</v>
      </c>
      <c r="F131" s="144"/>
      <c r="G131" s="145">
        <f>COUNTIF(予定・結果0405!Q:Q,'UMP2025'!$A131)</f>
        <v>0</v>
      </c>
      <c r="H131" s="145">
        <f>COUNTIF(予定・結果0405!R:R,'UMP2025'!$A131)</f>
        <v>0</v>
      </c>
      <c r="I131" s="145">
        <f>COUNTIF(予定・結果0405!S:S,'UMP2025'!$A131)</f>
        <v>0</v>
      </c>
      <c r="J131" s="145">
        <f>COUNTIF(予定・結果0405!T:W,'UMP2025'!$A131)</f>
        <v>0</v>
      </c>
      <c r="K131" s="146">
        <f t="shared" si="4"/>
        <v>0</v>
      </c>
    </row>
    <row r="132" spans="1:11">
      <c r="A132" s="144">
        <v>128</v>
      </c>
      <c r="B132" s="144" t="s">
        <v>615</v>
      </c>
      <c r="C132" s="144" t="s">
        <v>616</v>
      </c>
      <c r="D132" s="144" t="s">
        <v>533</v>
      </c>
      <c r="E132" s="144">
        <f t="shared" si="2"/>
        <v>128</v>
      </c>
      <c r="F132" s="144"/>
      <c r="G132" s="145">
        <f>COUNTIF(予定・結果0405!Q:Q,'UMP2025'!$A132)</f>
        <v>0</v>
      </c>
      <c r="H132" s="145">
        <f>COUNTIF(予定・結果0405!R:R,'UMP2025'!$A132)</f>
        <v>0</v>
      </c>
      <c r="I132" s="145">
        <f>COUNTIF(予定・結果0405!S:S,'UMP2025'!$A132)</f>
        <v>0</v>
      </c>
      <c r="J132" s="145">
        <f>COUNTIF(予定・結果0405!T:W,'UMP2025'!$A132)</f>
        <v>0</v>
      </c>
      <c r="K132" s="146">
        <f t="shared" si="4"/>
        <v>0</v>
      </c>
    </row>
    <row r="133" spans="1:11">
      <c r="A133" s="144">
        <v>129</v>
      </c>
      <c r="B133" s="144" t="s">
        <v>617</v>
      </c>
      <c r="C133" s="144" t="s">
        <v>618</v>
      </c>
      <c r="D133" s="144" t="s">
        <v>307</v>
      </c>
      <c r="E133" s="144">
        <f t="shared" si="2"/>
        <v>129</v>
      </c>
      <c r="F133" s="144"/>
      <c r="G133" s="145">
        <f>COUNTIF(予定・結果0405!Q:Q,'UMP2025'!$A133)</f>
        <v>0</v>
      </c>
      <c r="H133" s="145">
        <f>COUNTIF(予定・結果0405!R:R,'UMP2025'!$A133)</f>
        <v>0</v>
      </c>
      <c r="I133" s="145">
        <f>COUNTIF(予定・結果0405!S:S,'UMP2025'!$A133)</f>
        <v>0</v>
      </c>
      <c r="J133" s="145">
        <f>COUNTIF(予定・結果0405!T:W,'UMP2025'!$A133)</f>
        <v>0</v>
      </c>
      <c r="K133" s="146">
        <f t="shared" si="4"/>
        <v>0</v>
      </c>
    </row>
    <row r="134" spans="1:11">
      <c r="A134" s="144">
        <v>130</v>
      </c>
      <c r="B134" s="144" t="s">
        <v>619</v>
      </c>
      <c r="C134" s="144" t="s">
        <v>620</v>
      </c>
      <c r="D134" s="144" t="s">
        <v>621</v>
      </c>
      <c r="E134" s="144">
        <f t="shared" ref="E134:E178" si="5">+A134</f>
        <v>130</v>
      </c>
      <c r="F134" s="144"/>
      <c r="G134" s="145">
        <f>COUNTIF(予定・結果0405!Q:Q,'UMP2025'!$A134)</f>
        <v>0</v>
      </c>
      <c r="H134" s="145">
        <f>COUNTIF(予定・結果0405!R:R,'UMP2025'!$A134)</f>
        <v>0</v>
      </c>
      <c r="I134" s="145">
        <f>COUNTIF(予定・結果0405!S:S,'UMP2025'!$A134)</f>
        <v>0</v>
      </c>
      <c r="J134" s="145">
        <f>COUNTIF(予定・結果0405!T:W,'UMP2025'!$A134)</f>
        <v>0</v>
      </c>
      <c r="K134" s="146">
        <f t="shared" si="4"/>
        <v>0</v>
      </c>
    </row>
    <row r="135" spans="1:11">
      <c r="A135" s="144">
        <v>131</v>
      </c>
      <c r="B135" s="144" t="s">
        <v>622</v>
      </c>
      <c r="C135" s="144" t="s">
        <v>623</v>
      </c>
      <c r="D135" s="144" t="s">
        <v>624</v>
      </c>
      <c r="E135" s="144">
        <f t="shared" si="5"/>
        <v>131</v>
      </c>
      <c r="F135" s="144"/>
      <c r="G135" s="145">
        <f>COUNTIF(予定・結果0405!Q:Q,'UMP2025'!$A135)</f>
        <v>0</v>
      </c>
      <c r="H135" s="145">
        <f>COUNTIF(予定・結果0405!R:R,'UMP2025'!$A135)</f>
        <v>0</v>
      </c>
      <c r="I135" s="145">
        <f>COUNTIF(予定・結果0405!S:S,'UMP2025'!$A135)</f>
        <v>0</v>
      </c>
      <c r="J135" s="145">
        <f>COUNTIF(予定・結果0405!T:W,'UMP2025'!$A135)</f>
        <v>0</v>
      </c>
      <c r="K135" s="146">
        <f t="shared" si="4"/>
        <v>0</v>
      </c>
    </row>
    <row r="136" spans="1:11">
      <c r="A136" s="144">
        <v>132</v>
      </c>
      <c r="B136" s="144" t="s">
        <v>625</v>
      </c>
      <c r="C136" s="144" t="s">
        <v>626</v>
      </c>
      <c r="D136" s="144" t="s">
        <v>460</v>
      </c>
      <c r="E136" s="144">
        <f t="shared" si="5"/>
        <v>132</v>
      </c>
      <c r="F136" s="144"/>
      <c r="G136" s="145">
        <f>COUNTIF(予定・結果0405!Q:Q,'UMP2025'!$A136)</f>
        <v>0</v>
      </c>
      <c r="H136" s="145">
        <f>COUNTIF(予定・結果0405!R:R,'UMP2025'!$A136)</f>
        <v>0</v>
      </c>
      <c r="I136" s="145">
        <f>COUNTIF(予定・結果0405!S:S,'UMP2025'!$A136)</f>
        <v>0</v>
      </c>
      <c r="J136" s="145">
        <f>COUNTIF(予定・結果0405!T:W,'UMP2025'!$A136)</f>
        <v>0</v>
      </c>
      <c r="K136" s="146">
        <f t="shared" si="4"/>
        <v>0</v>
      </c>
    </row>
    <row r="137" spans="1:11">
      <c r="A137" s="144">
        <v>133</v>
      </c>
      <c r="B137" s="144" t="s">
        <v>627</v>
      </c>
      <c r="C137" s="144" t="s">
        <v>628</v>
      </c>
      <c r="D137" s="144" t="s">
        <v>331</v>
      </c>
      <c r="E137" s="144">
        <f t="shared" si="5"/>
        <v>133</v>
      </c>
      <c r="F137" s="144"/>
      <c r="G137" s="145">
        <f>COUNTIF(予定・結果0405!Q:Q,'UMP2025'!$A137)</f>
        <v>0</v>
      </c>
      <c r="H137" s="145">
        <f>COUNTIF(予定・結果0405!R:R,'UMP2025'!$A137)</f>
        <v>0</v>
      </c>
      <c r="I137" s="145">
        <f>COUNTIF(予定・結果0405!S:S,'UMP2025'!$A137)</f>
        <v>0</v>
      </c>
      <c r="J137" s="145">
        <f>COUNTIF(予定・結果0405!T:W,'UMP2025'!$A137)</f>
        <v>0</v>
      </c>
      <c r="K137" s="146">
        <f t="shared" si="4"/>
        <v>0</v>
      </c>
    </row>
    <row r="138" spans="1:11">
      <c r="A138" s="144">
        <v>134</v>
      </c>
      <c r="B138" s="144" t="s">
        <v>629</v>
      </c>
      <c r="C138" s="144" t="s">
        <v>630</v>
      </c>
      <c r="D138" s="144" t="s">
        <v>301</v>
      </c>
      <c r="E138" s="144">
        <f t="shared" si="5"/>
        <v>134</v>
      </c>
      <c r="F138" s="144"/>
      <c r="G138" s="145">
        <f>COUNTIF(予定・結果0405!Q:Q,'UMP2025'!$A138)</f>
        <v>0</v>
      </c>
      <c r="H138" s="145">
        <f>COUNTIF(予定・結果0405!R:R,'UMP2025'!$A138)</f>
        <v>0</v>
      </c>
      <c r="I138" s="145">
        <f>COUNTIF(予定・結果0405!S:S,'UMP2025'!$A138)</f>
        <v>0</v>
      </c>
      <c r="J138" s="145">
        <f>COUNTIF(予定・結果0405!T:W,'UMP2025'!$A138)</f>
        <v>0</v>
      </c>
      <c r="K138" s="146">
        <f t="shared" si="4"/>
        <v>0</v>
      </c>
    </row>
    <row r="139" spans="1:11">
      <c r="A139" s="144">
        <v>135</v>
      </c>
      <c r="B139" s="144" t="s">
        <v>631</v>
      </c>
      <c r="C139" s="144" t="s">
        <v>632</v>
      </c>
      <c r="D139" s="144" t="s">
        <v>493</v>
      </c>
      <c r="E139" s="144">
        <f t="shared" si="5"/>
        <v>135</v>
      </c>
      <c r="F139" s="144"/>
      <c r="G139" s="145">
        <f>COUNTIF(予定・結果0405!Q:Q,'UMP2025'!$A139)</f>
        <v>0</v>
      </c>
      <c r="H139" s="145">
        <f>COUNTIF(予定・結果0405!R:R,'UMP2025'!$A139)</f>
        <v>0</v>
      </c>
      <c r="I139" s="145">
        <f>COUNTIF(予定・結果0405!S:S,'UMP2025'!$A139)</f>
        <v>0</v>
      </c>
      <c r="J139" s="145">
        <f>COUNTIF(予定・結果0405!T:W,'UMP2025'!$A139)</f>
        <v>0</v>
      </c>
      <c r="K139" s="146">
        <f t="shared" si="4"/>
        <v>0</v>
      </c>
    </row>
    <row r="140" spans="1:11">
      <c r="A140" s="144">
        <v>136</v>
      </c>
      <c r="B140" s="144" t="s">
        <v>633</v>
      </c>
      <c r="C140" s="144" t="s">
        <v>634</v>
      </c>
      <c r="D140" s="144" t="s">
        <v>406</v>
      </c>
      <c r="E140" s="144">
        <f t="shared" si="5"/>
        <v>136</v>
      </c>
      <c r="F140" s="144"/>
      <c r="G140" s="145">
        <f>COUNTIF(予定・結果0405!Q:Q,'UMP2025'!$A140)</f>
        <v>0</v>
      </c>
      <c r="H140" s="145">
        <f>COUNTIF(予定・結果0405!R:R,'UMP2025'!$A140)</f>
        <v>0</v>
      </c>
      <c r="I140" s="145">
        <f>COUNTIF(予定・結果0405!S:S,'UMP2025'!$A140)</f>
        <v>0</v>
      </c>
      <c r="J140" s="145">
        <f>COUNTIF(予定・結果0405!T:W,'UMP2025'!$A140)</f>
        <v>0</v>
      </c>
      <c r="K140" s="146">
        <f t="shared" si="4"/>
        <v>0</v>
      </c>
    </row>
    <row r="141" spans="1:11">
      <c r="A141" s="144">
        <v>137</v>
      </c>
      <c r="B141" s="144" t="s">
        <v>635</v>
      </c>
      <c r="C141" s="144" t="s">
        <v>636</v>
      </c>
      <c r="D141" s="144" t="s">
        <v>637</v>
      </c>
      <c r="E141" s="144">
        <f t="shared" si="5"/>
        <v>137</v>
      </c>
      <c r="F141" s="144"/>
      <c r="G141" s="145">
        <f>COUNTIF(予定・結果0405!Q:Q,'UMP2025'!$A141)</f>
        <v>0</v>
      </c>
      <c r="H141" s="145">
        <f>COUNTIF(予定・結果0405!R:R,'UMP2025'!$A141)</f>
        <v>0</v>
      </c>
      <c r="I141" s="145">
        <f>COUNTIF(予定・結果0405!S:S,'UMP2025'!$A141)</f>
        <v>0</v>
      </c>
      <c r="J141" s="145">
        <f>COUNTIF(予定・結果0405!T:W,'UMP2025'!$A141)</f>
        <v>0</v>
      </c>
      <c r="K141" s="146">
        <f t="shared" si="4"/>
        <v>0</v>
      </c>
    </row>
    <row r="142" spans="1:11">
      <c r="A142" s="144">
        <v>138</v>
      </c>
      <c r="B142" s="144" t="s">
        <v>638</v>
      </c>
      <c r="C142" s="144" t="s">
        <v>639</v>
      </c>
      <c r="D142" s="144" t="s">
        <v>640</v>
      </c>
      <c r="E142" s="144">
        <f t="shared" si="5"/>
        <v>138</v>
      </c>
      <c r="F142" s="144"/>
      <c r="G142" s="145">
        <f>COUNTIF(予定・結果0405!Q:Q,'UMP2025'!$A142)</f>
        <v>0</v>
      </c>
      <c r="H142" s="145">
        <f>COUNTIF(予定・結果0405!R:R,'UMP2025'!$A142)</f>
        <v>0</v>
      </c>
      <c r="I142" s="145">
        <f>COUNTIF(予定・結果0405!S:S,'UMP2025'!$A142)</f>
        <v>0</v>
      </c>
      <c r="J142" s="145">
        <f>COUNTIF(予定・結果0405!T:W,'UMP2025'!$A142)</f>
        <v>0</v>
      </c>
      <c r="K142" s="146">
        <f t="shared" si="4"/>
        <v>0</v>
      </c>
    </row>
    <row r="143" spans="1:11">
      <c r="A143" s="144">
        <v>139</v>
      </c>
      <c r="B143" s="144" t="s">
        <v>641</v>
      </c>
      <c r="C143" s="144" t="s">
        <v>642</v>
      </c>
      <c r="D143" s="144" t="s">
        <v>419</v>
      </c>
      <c r="E143" s="144">
        <f t="shared" si="5"/>
        <v>139</v>
      </c>
      <c r="F143" s="144"/>
      <c r="G143" s="145">
        <f>COUNTIF(予定・結果0405!Q:Q,'UMP2025'!$A143)</f>
        <v>0</v>
      </c>
      <c r="H143" s="145">
        <f>COUNTIF(予定・結果0405!R:R,'UMP2025'!$A143)</f>
        <v>0</v>
      </c>
      <c r="I143" s="145">
        <f>COUNTIF(予定・結果0405!S:S,'UMP2025'!$A143)</f>
        <v>0</v>
      </c>
      <c r="J143" s="145">
        <f>COUNTIF(予定・結果0405!T:W,'UMP2025'!$A143)</f>
        <v>0</v>
      </c>
      <c r="K143" s="146">
        <f t="shared" si="4"/>
        <v>0</v>
      </c>
    </row>
    <row r="144" spans="1:11">
      <c r="A144" s="144">
        <v>140</v>
      </c>
      <c r="B144" s="144" t="s">
        <v>643</v>
      </c>
      <c r="C144" s="144" t="s">
        <v>644</v>
      </c>
      <c r="D144" s="144" t="s">
        <v>309</v>
      </c>
      <c r="E144" s="144">
        <f t="shared" si="5"/>
        <v>140</v>
      </c>
      <c r="F144" s="144"/>
      <c r="G144" s="145">
        <f>COUNTIF(予定・結果0405!Q:Q,'UMP2025'!$A144)</f>
        <v>0</v>
      </c>
      <c r="H144" s="145">
        <f>COUNTIF(予定・結果0405!R:R,'UMP2025'!$A144)</f>
        <v>0</v>
      </c>
      <c r="I144" s="145">
        <f>COUNTIF(予定・結果0405!S:S,'UMP2025'!$A144)</f>
        <v>0</v>
      </c>
      <c r="J144" s="145">
        <f>COUNTIF(予定・結果0405!T:W,'UMP2025'!$A144)</f>
        <v>0</v>
      </c>
      <c r="K144" s="146">
        <f t="shared" si="4"/>
        <v>0</v>
      </c>
    </row>
    <row r="145" spans="1:11">
      <c r="A145" s="144">
        <v>141</v>
      </c>
      <c r="B145" s="144" t="s">
        <v>645</v>
      </c>
      <c r="C145" s="144" t="s">
        <v>646</v>
      </c>
      <c r="D145" s="144" t="s">
        <v>337</v>
      </c>
      <c r="E145" s="144">
        <f t="shared" si="5"/>
        <v>141</v>
      </c>
      <c r="F145" s="144"/>
      <c r="G145" s="145">
        <f>COUNTIF(予定・結果0405!Q:Q,'UMP2025'!$A145)</f>
        <v>0</v>
      </c>
      <c r="H145" s="145">
        <f>COUNTIF(予定・結果0405!R:R,'UMP2025'!$A145)</f>
        <v>0</v>
      </c>
      <c r="I145" s="145">
        <f>COUNTIF(予定・結果0405!S:S,'UMP2025'!$A145)</f>
        <v>0</v>
      </c>
      <c r="J145" s="145">
        <f>COUNTIF(予定・結果0405!T:W,'UMP2025'!$A145)</f>
        <v>0</v>
      </c>
      <c r="K145" s="146">
        <f t="shared" si="4"/>
        <v>0</v>
      </c>
    </row>
    <row r="146" spans="1:11">
      <c r="A146" s="144">
        <v>142</v>
      </c>
      <c r="B146" s="144" t="s">
        <v>647</v>
      </c>
      <c r="C146" s="144" t="s">
        <v>648</v>
      </c>
      <c r="D146" s="144" t="s">
        <v>325</v>
      </c>
      <c r="E146" s="144">
        <f t="shared" si="5"/>
        <v>142</v>
      </c>
      <c r="F146" s="144"/>
      <c r="G146" s="145">
        <f>COUNTIF(予定・結果0405!Q:Q,'UMP2025'!$A146)</f>
        <v>0</v>
      </c>
      <c r="H146" s="145">
        <f>COUNTIF(予定・結果0405!R:R,'UMP2025'!$A146)</f>
        <v>0</v>
      </c>
      <c r="I146" s="145">
        <f>COUNTIF(予定・結果0405!S:S,'UMP2025'!$A146)</f>
        <v>0</v>
      </c>
      <c r="J146" s="145">
        <f>COUNTIF(予定・結果0405!T:W,'UMP2025'!$A146)</f>
        <v>0</v>
      </c>
      <c r="K146" s="146">
        <f t="shared" si="4"/>
        <v>0</v>
      </c>
    </row>
    <row r="147" spans="1:11">
      <c r="A147" s="144">
        <v>143</v>
      </c>
      <c r="B147" s="144" t="s">
        <v>649</v>
      </c>
      <c r="C147" s="144" t="s">
        <v>650</v>
      </c>
      <c r="D147" s="144" t="s">
        <v>406</v>
      </c>
      <c r="E147" s="144">
        <f t="shared" si="5"/>
        <v>143</v>
      </c>
      <c r="F147" s="144"/>
      <c r="G147" s="145">
        <f>COUNTIF(予定・結果0405!Q:Q,'UMP2025'!$A147)</f>
        <v>0</v>
      </c>
      <c r="H147" s="145">
        <f>COUNTIF(予定・結果0405!R:R,'UMP2025'!$A147)</f>
        <v>0</v>
      </c>
      <c r="I147" s="145">
        <f>COUNTIF(予定・結果0405!S:S,'UMP2025'!$A147)</f>
        <v>0</v>
      </c>
      <c r="J147" s="145">
        <f>COUNTIF(予定・結果0405!T:W,'UMP2025'!$A147)</f>
        <v>0</v>
      </c>
      <c r="K147" s="146">
        <f t="shared" si="4"/>
        <v>0</v>
      </c>
    </row>
    <row r="148" spans="1:11">
      <c r="A148" s="144">
        <v>144</v>
      </c>
      <c r="B148" s="144" t="s">
        <v>651</v>
      </c>
      <c r="C148" s="144" t="s">
        <v>652</v>
      </c>
      <c r="D148" s="144" t="s">
        <v>303</v>
      </c>
      <c r="E148" s="144">
        <f t="shared" si="5"/>
        <v>144</v>
      </c>
      <c r="F148" s="144"/>
      <c r="G148" s="145">
        <f>COUNTIF(予定・結果0405!Q:Q,'UMP2025'!$A148)</f>
        <v>0</v>
      </c>
      <c r="H148" s="145">
        <f>COUNTIF(予定・結果0405!R:R,'UMP2025'!$A148)</f>
        <v>0</v>
      </c>
      <c r="I148" s="145">
        <f>COUNTIF(予定・結果0405!S:S,'UMP2025'!$A148)</f>
        <v>0</v>
      </c>
      <c r="J148" s="145">
        <f>COUNTIF(予定・結果0405!T:W,'UMP2025'!$A148)</f>
        <v>0</v>
      </c>
      <c r="K148" s="146">
        <f t="shared" si="4"/>
        <v>0</v>
      </c>
    </row>
    <row r="149" spans="1:11">
      <c r="A149" s="144">
        <v>145</v>
      </c>
      <c r="B149" s="144" t="s">
        <v>653</v>
      </c>
      <c r="C149" s="144" t="s">
        <v>654</v>
      </c>
      <c r="D149" s="144" t="s">
        <v>540</v>
      </c>
      <c r="E149" s="144">
        <f t="shared" si="5"/>
        <v>145</v>
      </c>
      <c r="F149" s="144"/>
      <c r="G149" s="145">
        <f>COUNTIF(予定・結果0405!Q:Q,'UMP2025'!$A149)</f>
        <v>0</v>
      </c>
      <c r="H149" s="145">
        <f>COUNTIF(予定・結果0405!R:R,'UMP2025'!$A149)</f>
        <v>0</v>
      </c>
      <c r="I149" s="145">
        <f>COUNTIF(予定・結果0405!S:S,'UMP2025'!$A149)</f>
        <v>0</v>
      </c>
      <c r="J149" s="145">
        <f>COUNTIF(予定・結果0405!T:W,'UMP2025'!$A149)</f>
        <v>0</v>
      </c>
      <c r="K149" s="146">
        <f t="shared" si="4"/>
        <v>0</v>
      </c>
    </row>
    <row r="150" spans="1:11">
      <c r="A150" s="144">
        <v>146</v>
      </c>
      <c r="B150" s="144" t="s">
        <v>655</v>
      </c>
      <c r="C150" s="144" t="s">
        <v>656</v>
      </c>
      <c r="D150" s="144" t="s">
        <v>657</v>
      </c>
      <c r="E150" s="144">
        <f t="shared" si="5"/>
        <v>146</v>
      </c>
      <c r="F150" s="144"/>
      <c r="G150" s="145">
        <f>COUNTIF(予定・結果0405!Q:Q,'UMP2025'!$A150)</f>
        <v>0</v>
      </c>
      <c r="H150" s="145">
        <f>COUNTIF(予定・結果0405!R:R,'UMP2025'!$A150)</f>
        <v>0</v>
      </c>
      <c r="I150" s="145">
        <f>COUNTIF(予定・結果0405!S:S,'UMP2025'!$A150)</f>
        <v>0</v>
      </c>
      <c r="J150" s="145">
        <f>COUNTIF(予定・結果0405!T:W,'UMP2025'!$A150)</f>
        <v>0</v>
      </c>
      <c r="K150" s="146">
        <f t="shared" si="4"/>
        <v>0</v>
      </c>
    </row>
    <row r="151" spans="1:11">
      <c r="A151" s="144">
        <v>147</v>
      </c>
      <c r="B151" s="144" t="s">
        <v>658</v>
      </c>
      <c r="C151" s="144" t="s">
        <v>659</v>
      </c>
      <c r="D151" s="144" t="s">
        <v>301</v>
      </c>
      <c r="E151" s="144">
        <f t="shared" si="5"/>
        <v>147</v>
      </c>
      <c r="F151" s="144"/>
      <c r="G151" s="145">
        <f>COUNTIF(予定・結果0405!Q:Q,'UMP2025'!$A151)</f>
        <v>0</v>
      </c>
      <c r="H151" s="145">
        <f>COUNTIF(予定・結果0405!R:R,'UMP2025'!$A151)</f>
        <v>0</v>
      </c>
      <c r="I151" s="145">
        <f>COUNTIF(予定・結果0405!S:S,'UMP2025'!$A151)</f>
        <v>0</v>
      </c>
      <c r="J151" s="145">
        <f>COUNTIF(予定・結果0405!T:W,'UMP2025'!$A151)</f>
        <v>0</v>
      </c>
      <c r="K151" s="146">
        <f t="shared" si="4"/>
        <v>0</v>
      </c>
    </row>
    <row r="152" spans="1:11">
      <c r="A152" s="144">
        <v>148</v>
      </c>
      <c r="B152" s="144" t="s">
        <v>660</v>
      </c>
      <c r="C152" s="144" t="s">
        <v>661</v>
      </c>
      <c r="D152" s="144" t="s">
        <v>662</v>
      </c>
      <c r="E152" s="144">
        <f t="shared" si="5"/>
        <v>148</v>
      </c>
      <c r="F152" s="144"/>
      <c r="G152" s="145">
        <f>COUNTIF(予定・結果0405!Q:Q,'UMP2025'!$A152)</f>
        <v>0</v>
      </c>
      <c r="H152" s="145">
        <f>COUNTIF(予定・結果0405!R:R,'UMP2025'!$A152)</f>
        <v>0</v>
      </c>
      <c r="I152" s="145">
        <f>COUNTIF(予定・結果0405!S:S,'UMP2025'!$A152)</f>
        <v>0</v>
      </c>
      <c r="J152" s="145">
        <f>COUNTIF(予定・結果0405!T:W,'UMP2025'!$A152)</f>
        <v>0</v>
      </c>
      <c r="K152" s="146">
        <f t="shared" si="4"/>
        <v>0</v>
      </c>
    </row>
    <row r="153" spans="1:11">
      <c r="A153" s="144">
        <v>149</v>
      </c>
      <c r="B153" s="144" t="s">
        <v>663</v>
      </c>
      <c r="C153" s="144" t="s">
        <v>664</v>
      </c>
      <c r="D153" s="144" t="s">
        <v>515</v>
      </c>
      <c r="E153" s="144">
        <f t="shared" si="5"/>
        <v>149</v>
      </c>
      <c r="F153" s="144"/>
      <c r="G153" s="145">
        <f>COUNTIF(予定・結果0405!Q:Q,'UMP2025'!$A153)</f>
        <v>0</v>
      </c>
      <c r="H153" s="145">
        <f>COUNTIF(予定・結果0405!R:R,'UMP2025'!$A153)</f>
        <v>0</v>
      </c>
      <c r="I153" s="145">
        <f>COUNTIF(予定・結果0405!S:S,'UMP2025'!$A153)</f>
        <v>0</v>
      </c>
      <c r="J153" s="145">
        <f>COUNTIF(予定・結果0405!T:W,'UMP2025'!$A153)</f>
        <v>1</v>
      </c>
      <c r="K153" s="146">
        <f t="shared" si="4"/>
        <v>600</v>
      </c>
    </row>
    <row r="154" spans="1:11">
      <c r="A154" s="144">
        <v>150</v>
      </c>
      <c r="B154" s="144" t="s">
        <v>665</v>
      </c>
      <c r="C154" s="144" t="s">
        <v>666</v>
      </c>
      <c r="D154" s="144" t="s">
        <v>667</v>
      </c>
      <c r="E154" s="144">
        <f t="shared" si="5"/>
        <v>150</v>
      </c>
      <c r="F154" s="144"/>
      <c r="G154" s="145">
        <f>COUNTIF(予定・結果0405!Q:Q,'UMP2025'!$A154)</f>
        <v>0</v>
      </c>
      <c r="H154" s="145">
        <f>COUNTIF(予定・結果0405!R:R,'UMP2025'!$A154)</f>
        <v>0</v>
      </c>
      <c r="I154" s="145">
        <f>COUNTIF(予定・結果0405!S:S,'UMP2025'!$A154)</f>
        <v>0</v>
      </c>
      <c r="J154" s="145">
        <f>COUNTIF(予定・結果0405!T:W,'UMP2025'!$A154)</f>
        <v>1</v>
      </c>
      <c r="K154" s="146">
        <f t="shared" si="4"/>
        <v>600</v>
      </c>
    </row>
    <row r="155" spans="1:11">
      <c r="A155" s="144">
        <v>151</v>
      </c>
      <c r="B155" s="144" t="s">
        <v>668</v>
      </c>
      <c r="C155" s="144" t="s">
        <v>669</v>
      </c>
      <c r="D155" s="144" t="s">
        <v>314</v>
      </c>
      <c r="E155" s="144">
        <f t="shared" si="5"/>
        <v>151</v>
      </c>
      <c r="F155" s="144"/>
      <c r="G155" s="145">
        <f>COUNTIF(予定・結果0405!Q:Q,'UMP2025'!$A155)</f>
        <v>0</v>
      </c>
      <c r="H155" s="145">
        <f>COUNTIF(予定・結果0405!R:R,'UMP2025'!$A155)</f>
        <v>0</v>
      </c>
      <c r="I155" s="145">
        <f>COUNTIF(予定・結果0405!S:S,'UMP2025'!$A155)</f>
        <v>0</v>
      </c>
      <c r="J155" s="145">
        <f>COUNTIF(予定・結果0405!T:W,'UMP2025'!$A155)</f>
        <v>0</v>
      </c>
      <c r="K155" s="146">
        <f t="shared" si="4"/>
        <v>0</v>
      </c>
    </row>
    <row r="156" spans="1:11">
      <c r="A156" s="144">
        <v>152</v>
      </c>
      <c r="B156" s="144" t="s">
        <v>670</v>
      </c>
      <c r="C156" s="144" t="s">
        <v>671</v>
      </c>
      <c r="D156" s="144" t="s">
        <v>672</v>
      </c>
      <c r="E156" s="144">
        <f t="shared" si="5"/>
        <v>152</v>
      </c>
      <c r="F156" s="144"/>
      <c r="G156" s="145">
        <f>COUNTIF(予定・結果0405!Q:Q,'UMP2025'!$A156)</f>
        <v>0</v>
      </c>
      <c r="H156" s="145">
        <f>COUNTIF(予定・結果0405!R:R,'UMP2025'!$A156)</f>
        <v>0</v>
      </c>
      <c r="I156" s="145">
        <f>COUNTIF(予定・結果0405!S:S,'UMP2025'!$A156)</f>
        <v>0</v>
      </c>
      <c r="J156" s="145">
        <f>COUNTIF(予定・結果0405!T:W,'UMP2025'!$A156)</f>
        <v>0</v>
      </c>
      <c r="K156" s="146">
        <f t="shared" si="4"/>
        <v>0</v>
      </c>
    </row>
    <row r="157" spans="1:11">
      <c r="A157" s="144">
        <v>153</v>
      </c>
      <c r="B157" s="144" t="s">
        <v>673</v>
      </c>
      <c r="C157" s="144" t="s">
        <v>674</v>
      </c>
      <c r="D157" s="144" t="s">
        <v>343</v>
      </c>
      <c r="E157" s="144">
        <f t="shared" si="5"/>
        <v>153</v>
      </c>
      <c r="F157" s="144"/>
      <c r="G157" s="145">
        <f>COUNTIF(予定・結果0405!Q:Q,'UMP2025'!$A157)</f>
        <v>0</v>
      </c>
      <c r="H157" s="145">
        <f>COUNTIF(予定・結果0405!R:R,'UMP2025'!$A157)</f>
        <v>0</v>
      </c>
      <c r="I157" s="145">
        <f>COUNTIF(予定・結果0405!S:S,'UMP2025'!$A157)</f>
        <v>0</v>
      </c>
      <c r="J157" s="145">
        <f>COUNTIF(予定・結果0405!T:W,'UMP2025'!$A157)</f>
        <v>0</v>
      </c>
      <c r="K157" s="146">
        <f t="shared" si="4"/>
        <v>0</v>
      </c>
    </row>
    <row r="158" spans="1:11">
      <c r="A158" s="144">
        <v>154</v>
      </c>
      <c r="B158" s="144" t="s">
        <v>675</v>
      </c>
      <c r="C158" s="144" t="s">
        <v>676</v>
      </c>
      <c r="D158" s="144" t="s">
        <v>334</v>
      </c>
      <c r="E158" s="144">
        <f t="shared" si="5"/>
        <v>154</v>
      </c>
      <c r="F158" s="144"/>
      <c r="G158" s="145">
        <f>COUNTIF(予定・結果0405!Q:Q,'UMP2025'!$A158)</f>
        <v>0</v>
      </c>
      <c r="H158" s="145">
        <f>COUNTIF(予定・結果0405!R:R,'UMP2025'!$A158)</f>
        <v>0</v>
      </c>
      <c r="I158" s="145">
        <f>COUNTIF(予定・結果0405!S:S,'UMP2025'!$A158)</f>
        <v>0</v>
      </c>
      <c r="J158" s="145">
        <f>COUNTIF(予定・結果0405!T:W,'UMP2025'!$A158)</f>
        <v>0</v>
      </c>
      <c r="K158" s="146">
        <f t="shared" si="4"/>
        <v>0</v>
      </c>
    </row>
    <row r="159" spans="1:11">
      <c r="A159" s="144">
        <v>155</v>
      </c>
      <c r="B159" s="144" t="s">
        <v>677</v>
      </c>
      <c r="C159" s="144" t="s">
        <v>678</v>
      </c>
      <c r="D159" s="144" t="s">
        <v>331</v>
      </c>
      <c r="E159" s="144">
        <f t="shared" si="5"/>
        <v>155</v>
      </c>
      <c r="F159" s="144"/>
      <c r="G159" s="145">
        <f>COUNTIF(予定・結果0405!Q:Q,'UMP2025'!$A159)</f>
        <v>0</v>
      </c>
      <c r="H159" s="145">
        <f>COUNTIF(予定・結果0405!R:R,'UMP2025'!$A159)</f>
        <v>0</v>
      </c>
      <c r="I159" s="145">
        <f>COUNTIF(予定・結果0405!S:S,'UMP2025'!$A159)</f>
        <v>0</v>
      </c>
      <c r="J159" s="145">
        <f>COUNTIF(予定・結果0405!T:W,'UMP2025'!$A159)</f>
        <v>0</v>
      </c>
      <c r="K159" s="146">
        <f t="shared" si="4"/>
        <v>0</v>
      </c>
    </row>
    <row r="160" spans="1:11">
      <c r="A160" s="144">
        <v>156</v>
      </c>
      <c r="B160" s="144" t="s">
        <v>679</v>
      </c>
      <c r="C160" s="144" t="s">
        <v>680</v>
      </c>
      <c r="D160" s="144" t="s">
        <v>681</v>
      </c>
      <c r="E160" s="144">
        <f t="shared" si="5"/>
        <v>156</v>
      </c>
      <c r="F160" s="144"/>
      <c r="G160" s="145">
        <f>COUNTIF(予定・結果0405!Q:Q,'UMP2025'!$A160)</f>
        <v>0</v>
      </c>
      <c r="H160" s="145">
        <f>COUNTIF(予定・結果0405!R:R,'UMP2025'!$A160)</f>
        <v>0</v>
      </c>
      <c r="I160" s="145">
        <f>COUNTIF(予定・結果0405!S:S,'UMP2025'!$A160)</f>
        <v>0</v>
      </c>
      <c r="J160" s="145">
        <f>COUNTIF(予定・結果0405!T:W,'UMP2025'!$A160)</f>
        <v>0</v>
      </c>
      <c r="K160" s="146">
        <f t="shared" si="4"/>
        <v>0</v>
      </c>
    </row>
    <row r="161" spans="1:11">
      <c r="A161" s="144">
        <v>157</v>
      </c>
      <c r="B161" s="144" t="s">
        <v>682</v>
      </c>
      <c r="C161" s="144" t="s">
        <v>683</v>
      </c>
      <c r="D161" s="144" t="s">
        <v>684</v>
      </c>
      <c r="E161" s="144">
        <f t="shared" si="5"/>
        <v>157</v>
      </c>
      <c r="F161" s="144"/>
      <c r="G161" s="145">
        <f>COUNTIF(予定・結果0405!Q:Q,'UMP2025'!$A161)</f>
        <v>0</v>
      </c>
      <c r="H161" s="145">
        <f>COUNTIF(予定・結果0405!R:R,'UMP2025'!$A161)</f>
        <v>0</v>
      </c>
      <c r="I161" s="145">
        <f>COUNTIF(予定・結果0405!S:S,'UMP2025'!$A161)</f>
        <v>0</v>
      </c>
      <c r="J161" s="145">
        <f>COUNTIF(予定・結果0405!T:W,'UMP2025'!$A161)</f>
        <v>0</v>
      </c>
      <c r="K161" s="146">
        <f t="shared" si="4"/>
        <v>0</v>
      </c>
    </row>
    <row r="162" spans="1:11">
      <c r="A162" s="144">
        <v>158</v>
      </c>
      <c r="B162" s="144" t="s">
        <v>685</v>
      </c>
      <c r="C162" s="144" t="s">
        <v>686</v>
      </c>
      <c r="D162" s="144" t="s">
        <v>540</v>
      </c>
      <c r="E162" s="144">
        <f t="shared" si="5"/>
        <v>158</v>
      </c>
      <c r="F162" s="144"/>
      <c r="G162" s="145">
        <f>COUNTIF(予定・結果0405!Q:Q,'UMP2025'!$A162)</f>
        <v>0</v>
      </c>
      <c r="H162" s="145">
        <f>COUNTIF(予定・結果0405!R:R,'UMP2025'!$A162)</f>
        <v>0</v>
      </c>
      <c r="I162" s="145">
        <f>COUNTIF(予定・結果0405!S:S,'UMP2025'!$A162)</f>
        <v>0</v>
      </c>
      <c r="J162" s="145">
        <f>COUNTIF(予定・結果0405!T:W,'UMP2025'!$A162)</f>
        <v>0</v>
      </c>
      <c r="K162" s="146">
        <f t="shared" si="4"/>
        <v>0</v>
      </c>
    </row>
    <row r="163" spans="1:11">
      <c r="A163" s="144">
        <v>159</v>
      </c>
      <c r="B163" s="144" t="s">
        <v>687</v>
      </c>
      <c r="C163" s="144" t="s">
        <v>688</v>
      </c>
      <c r="D163" s="144" t="s">
        <v>689</v>
      </c>
      <c r="E163" s="144">
        <f t="shared" si="5"/>
        <v>159</v>
      </c>
      <c r="F163" s="144"/>
      <c r="G163" s="145">
        <f>COUNTIF(予定・結果0405!Q:Q,'UMP2025'!$A163)</f>
        <v>0</v>
      </c>
      <c r="H163" s="145">
        <f>COUNTIF(予定・結果0405!R:R,'UMP2025'!$A163)</f>
        <v>0</v>
      </c>
      <c r="I163" s="145">
        <f>COUNTIF(予定・結果0405!S:S,'UMP2025'!$A163)</f>
        <v>0</v>
      </c>
      <c r="J163" s="145">
        <f>COUNTIF(予定・結果0405!T:W,'UMP2025'!$A163)</f>
        <v>0</v>
      </c>
      <c r="K163" s="146">
        <f t="shared" si="4"/>
        <v>0</v>
      </c>
    </row>
    <row r="164" spans="1:11">
      <c r="A164" s="144">
        <v>160</v>
      </c>
      <c r="B164" s="144" t="s">
        <v>690</v>
      </c>
      <c r="C164" s="144" t="s">
        <v>691</v>
      </c>
      <c r="D164" s="144" t="s">
        <v>372</v>
      </c>
      <c r="E164" s="144">
        <f t="shared" si="5"/>
        <v>160</v>
      </c>
      <c r="F164" s="144"/>
      <c r="G164" s="145">
        <f>COUNTIF(予定・結果0405!Q:Q,'UMP2025'!$A164)</f>
        <v>0</v>
      </c>
      <c r="H164" s="145">
        <f>COUNTIF(予定・結果0405!R:R,'UMP2025'!$A164)</f>
        <v>0</v>
      </c>
      <c r="I164" s="145">
        <f>COUNTIF(予定・結果0405!S:S,'UMP2025'!$A164)</f>
        <v>0</v>
      </c>
      <c r="J164" s="145">
        <f>COUNTIF(予定・結果0405!T:W,'UMP2025'!$A164)</f>
        <v>0</v>
      </c>
      <c r="K164" s="146">
        <f t="shared" si="4"/>
        <v>0</v>
      </c>
    </row>
    <row r="165" spans="1:11">
      <c r="A165" s="144">
        <v>161</v>
      </c>
      <c r="B165" s="144" t="s">
        <v>692</v>
      </c>
      <c r="C165" s="144" t="s">
        <v>693</v>
      </c>
      <c r="D165" s="144" t="s">
        <v>662</v>
      </c>
      <c r="E165" s="144">
        <f t="shared" si="5"/>
        <v>161</v>
      </c>
      <c r="F165" s="144"/>
      <c r="G165" s="145">
        <f>COUNTIF(予定・結果0405!Q:Q,'UMP2025'!$A165)</f>
        <v>0</v>
      </c>
      <c r="H165" s="145">
        <f>COUNTIF(予定・結果0405!R:R,'UMP2025'!$A165)</f>
        <v>0</v>
      </c>
      <c r="I165" s="145">
        <f>COUNTIF(予定・結果0405!S:S,'UMP2025'!$A165)</f>
        <v>0</v>
      </c>
      <c r="J165" s="145">
        <f>COUNTIF(予定・結果0405!T:W,'UMP2025'!$A165)</f>
        <v>0</v>
      </c>
      <c r="K165" s="146">
        <f t="shared" si="4"/>
        <v>0</v>
      </c>
    </row>
    <row r="166" spans="1:11">
      <c r="A166" s="144">
        <v>162</v>
      </c>
      <c r="B166" s="144" t="s">
        <v>694</v>
      </c>
      <c r="C166" s="144" t="s">
        <v>695</v>
      </c>
      <c r="D166" s="144" t="s">
        <v>696</v>
      </c>
      <c r="E166" s="144">
        <f t="shared" si="5"/>
        <v>162</v>
      </c>
      <c r="F166" s="144"/>
      <c r="G166" s="145">
        <f>COUNTIF(予定・結果0405!Q:Q,'UMP2025'!$A166)</f>
        <v>0</v>
      </c>
      <c r="H166" s="145">
        <f>COUNTIF(予定・結果0405!R:R,'UMP2025'!$A166)</f>
        <v>0</v>
      </c>
      <c r="I166" s="145">
        <f>COUNTIF(予定・結果0405!S:S,'UMP2025'!$A166)</f>
        <v>0</v>
      </c>
      <c r="J166" s="145">
        <f>COUNTIF(予定・結果0405!T:W,'UMP2025'!$A166)</f>
        <v>0</v>
      </c>
      <c r="K166" s="146">
        <f t="shared" si="4"/>
        <v>0</v>
      </c>
    </row>
    <row r="167" spans="1:11">
      <c r="A167" s="144">
        <v>163</v>
      </c>
      <c r="B167" s="144" t="s">
        <v>697</v>
      </c>
      <c r="C167" s="144" t="s">
        <v>698</v>
      </c>
      <c r="D167" s="144" t="s">
        <v>681</v>
      </c>
      <c r="E167" s="144">
        <f t="shared" si="5"/>
        <v>163</v>
      </c>
      <c r="F167" s="144"/>
      <c r="G167" s="145">
        <f>COUNTIF(予定・結果0405!Q:Q,'UMP2025'!$A167)</f>
        <v>0</v>
      </c>
      <c r="H167" s="145">
        <f>COUNTIF(予定・結果0405!R:R,'UMP2025'!$A167)</f>
        <v>0</v>
      </c>
      <c r="I167" s="145">
        <f>COUNTIF(予定・結果0405!S:S,'UMP2025'!$A167)</f>
        <v>0</v>
      </c>
      <c r="J167" s="145">
        <f>COUNTIF(予定・結果0405!T:W,'UMP2025'!$A167)</f>
        <v>0</v>
      </c>
      <c r="K167" s="146">
        <f t="shared" si="4"/>
        <v>0</v>
      </c>
    </row>
    <row r="168" spans="1:11">
      <c r="A168" s="144">
        <v>164</v>
      </c>
      <c r="B168" s="144" t="s">
        <v>699</v>
      </c>
      <c r="C168" s="144" t="s">
        <v>700</v>
      </c>
      <c r="D168" s="144" t="s">
        <v>303</v>
      </c>
      <c r="E168" s="144">
        <f t="shared" si="5"/>
        <v>164</v>
      </c>
      <c r="F168" s="144"/>
      <c r="G168" s="145">
        <f>COUNTIF(予定・結果0405!Q:Q,'UMP2025'!$A168)</f>
        <v>0</v>
      </c>
      <c r="H168" s="145">
        <f>COUNTIF(予定・結果0405!R:R,'UMP2025'!$A168)</f>
        <v>0</v>
      </c>
      <c r="I168" s="145">
        <f>COUNTIF(予定・結果0405!S:S,'UMP2025'!$A168)</f>
        <v>0</v>
      </c>
      <c r="J168" s="145">
        <f>COUNTIF(予定・結果0405!T:W,'UMP2025'!$A168)</f>
        <v>0</v>
      </c>
      <c r="K168" s="146">
        <f t="shared" si="4"/>
        <v>0</v>
      </c>
    </row>
    <row r="169" spans="1:11">
      <c r="A169" s="144">
        <v>165</v>
      </c>
      <c r="B169" s="144" t="s">
        <v>701</v>
      </c>
      <c r="C169" s="144" t="s">
        <v>702</v>
      </c>
      <c r="D169" s="144" t="s">
        <v>667</v>
      </c>
      <c r="E169" s="144">
        <f t="shared" si="5"/>
        <v>165</v>
      </c>
      <c r="F169" s="144"/>
      <c r="G169" s="145">
        <f>COUNTIF(予定・結果0405!Q:Q,'UMP2025'!$A169)</f>
        <v>0</v>
      </c>
      <c r="H169" s="145">
        <f>COUNTIF(予定・結果0405!R:R,'UMP2025'!$A169)</f>
        <v>0</v>
      </c>
      <c r="I169" s="145">
        <f>COUNTIF(予定・結果0405!S:S,'UMP2025'!$A169)</f>
        <v>0</v>
      </c>
      <c r="J169" s="145">
        <f>COUNTIF(予定・結果0405!T:W,'UMP2025'!$A169)</f>
        <v>0</v>
      </c>
      <c r="K169" s="146">
        <f t="shared" si="4"/>
        <v>0</v>
      </c>
    </row>
    <row r="170" spans="1:11">
      <c r="A170" s="144">
        <v>166</v>
      </c>
      <c r="B170" s="144" t="s">
        <v>703</v>
      </c>
      <c r="C170" s="144" t="s">
        <v>704</v>
      </c>
      <c r="D170" s="144" t="s">
        <v>314</v>
      </c>
      <c r="E170" s="144">
        <f t="shared" si="5"/>
        <v>166</v>
      </c>
      <c r="F170" s="144"/>
      <c r="G170" s="145">
        <f>COUNTIF(予定・結果0405!Q:Q,'UMP2025'!$A170)</f>
        <v>0</v>
      </c>
      <c r="H170" s="145">
        <f>COUNTIF(予定・結果0405!R:R,'UMP2025'!$A170)</f>
        <v>0</v>
      </c>
      <c r="I170" s="145">
        <f>COUNTIF(予定・結果0405!S:S,'UMP2025'!$A170)</f>
        <v>0</v>
      </c>
      <c r="J170" s="145">
        <f>COUNTIF(予定・結果0405!T:W,'UMP2025'!$A170)</f>
        <v>0</v>
      </c>
      <c r="K170" s="146">
        <f t="shared" si="4"/>
        <v>0</v>
      </c>
    </row>
    <row r="171" spans="1:11">
      <c r="A171" s="144">
        <v>167</v>
      </c>
      <c r="B171" s="144" t="s">
        <v>705</v>
      </c>
      <c r="C171" s="144" t="s">
        <v>706</v>
      </c>
      <c r="D171" s="144" t="s">
        <v>307</v>
      </c>
      <c r="E171" s="144">
        <f t="shared" si="5"/>
        <v>167</v>
      </c>
      <c r="F171" s="144"/>
      <c r="G171" s="145">
        <f>COUNTIF(予定・結果0405!Q:Q,'UMP2025'!$A171)</f>
        <v>0</v>
      </c>
      <c r="H171" s="145">
        <f>COUNTIF(予定・結果0405!R:R,'UMP2025'!$A171)</f>
        <v>0</v>
      </c>
      <c r="I171" s="145">
        <f>COUNTIF(予定・結果0405!S:S,'UMP2025'!$A171)</f>
        <v>0</v>
      </c>
      <c r="J171" s="145">
        <f>COUNTIF(予定・結果0405!T:W,'UMP2025'!$A171)</f>
        <v>0</v>
      </c>
      <c r="K171" s="146">
        <f t="shared" si="4"/>
        <v>0</v>
      </c>
    </row>
    <row r="172" spans="1:11">
      <c r="A172" s="144">
        <v>168</v>
      </c>
      <c r="B172" s="144" t="s">
        <v>707</v>
      </c>
      <c r="C172" s="144" t="s">
        <v>708</v>
      </c>
      <c r="D172" s="144" t="s">
        <v>301</v>
      </c>
      <c r="E172" s="144">
        <f t="shared" si="5"/>
        <v>168</v>
      </c>
      <c r="F172" s="144"/>
      <c r="G172" s="145">
        <f>COUNTIF(予定・結果0405!Q:Q,'UMP2025'!$A172)</f>
        <v>0</v>
      </c>
      <c r="H172" s="145">
        <f>COUNTIF(予定・結果0405!R:R,'UMP2025'!$A172)</f>
        <v>0</v>
      </c>
      <c r="I172" s="145">
        <f>COUNTIF(予定・結果0405!S:S,'UMP2025'!$A172)</f>
        <v>0</v>
      </c>
      <c r="J172" s="145">
        <f>COUNTIF(予定・結果0405!T:W,'UMP2025'!$A172)</f>
        <v>0</v>
      </c>
      <c r="K172" s="146">
        <f t="shared" si="4"/>
        <v>0</v>
      </c>
    </row>
    <row r="173" spans="1:11">
      <c r="A173" s="144">
        <v>169</v>
      </c>
      <c r="B173" s="144" t="s">
        <v>709</v>
      </c>
      <c r="C173" s="144" t="s">
        <v>710</v>
      </c>
      <c r="D173" s="144" t="s">
        <v>353</v>
      </c>
      <c r="E173" s="144">
        <f t="shared" si="5"/>
        <v>169</v>
      </c>
      <c r="F173" s="144"/>
      <c r="G173" s="145">
        <f>COUNTIF(予定・結果0405!Q:Q,'UMP2025'!$A173)</f>
        <v>0</v>
      </c>
      <c r="H173" s="145">
        <f>COUNTIF(予定・結果0405!R:R,'UMP2025'!$A173)</f>
        <v>0</v>
      </c>
      <c r="I173" s="145">
        <f>COUNTIF(予定・結果0405!S:S,'UMP2025'!$A173)</f>
        <v>0</v>
      </c>
      <c r="J173" s="145">
        <f>COUNTIF(予定・結果0405!T:W,'UMP2025'!$A173)</f>
        <v>0</v>
      </c>
      <c r="K173" s="146">
        <f t="shared" si="4"/>
        <v>0</v>
      </c>
    </row>
    <row r="174" spans="1:11">
      <c r="A174" s="147">
        <v>901</v>
      </c>
      <c r="B174" s="147" t="s">
        <v>721</v>
      </c>
      <c r="C174" s="147" t="s">
        <v>720</v>
      </c>
      <c r="D174" s="147" t="s">
        <v>722</v>
      </c>
      <c r="E174" s="147">
        <f>+A174</f>
        <v>901</v>
      </c>
      <c r="F174" s="147"/>
      <c r="G174" s="148">
        <f>COUNTIF(予定・結果0405!Q:Q,'UMP2025'!$A174)</f>
        <v>0</v>
      </c>
      <c r="H174" s="148">
        <f>COUNTIF(予定・結果0405!R:R,'UMP2025'!$A174)</f>
        <v>0</v>
      </c>
      <c r="I174" s="148">
        <f>COUNTIF(予定・結果0405!S:S,'UMP2025'!$A174)</f>
        <v>0</v>
      </c>
      <c r="J174" s="148">
        <f>COUNTIF(予定・結果0405!T:W,'UMP2025'!$A174)</f>
        <v>0</v>
      </c>
      <c r="K174" s="149">
        <f>(G174*G$3)+(H174*H$3)+(I174*I$3)+(J174*J$3)</f>
        <v>0</v>
      </c>
    </row>
    <row r="175" spans="1:11">
      <c r="A175" s="147">
        <v>902</v>
      </c>
      <c r="B175" s="147" t="s">
        <v>719</v>
      </c>
      <c r="C175" s="147" t="s">
        <v>718</v>
      </c>
      <c r="D175" s="147" t="s">
        <v>723</v>
      </c>
      <c r="E175" s="147">
        <f t="shared" ref="E175" si="6">+A175</f>
        <v>902</v>
      </c>
      <c r="F175" s="147"/>
      <c r="G175" s="148">
        <f>COUNTIF(予定・結果0405!Q:Q,'UMP2025'!$A175)</f>
        <v>0</v>
      </c>
      <c r="H175" s="148">
        <f>COUNTIF(予定・結果0405!R:R,'UMP2025'!$A175)</f>
        <v>0</v>
      </c>
      <c r="I175" s="148">
        <f>COUNTIF(予定・結果0405!S:S,'UMP2025'!$A175)</f>
        <v>0</v>
      </c>
      <c r="J175" s="148">
        <f>COUNTIF(予定・結果0405!T:W,'UMP2025'!$A175)</f>
        <v>0</v>
      </c>
      <c r="K175" s="149">
        <f>(G175*G$3)+(H175*H$3)+(I175*I$3)+(J175*J$3)</f>
        <v>0</v>
      </c>
    </row>
    <row r="176" spans="1:11">
      <c r="A176" s="147">
        <v>991</v>
      </c>
      <c r="B176" s="147" t="s">
        <v>711</v>
      </c>
      <c r="C176" s="147" t="s">
        <v>712</v>
      </c>
      <c r="D176" s="147" t="s">
        <v>713</v>
      </c>
      <c r="E176" s="147">
        <f t="shared" si="5"/>
        <v>991</v>
      </c>
      <c r="F176" s="147"/>
      <c r="G176" s="148">
        <f>COUNTIF(予定・結果0405!Q:Q,'UMP2025'!$A176)</f>
        <v>0</v>
      </c>
      <c r="H176" s="148">
        <f>COUNTIF(予定・結果0405!R:R,'UMP2025'!$A176)</f>
        <v>0</v>
      </c>
      <c r="I176" s="148">
        <f>COUNTIF(予定・結果0405!S:S,'UMP2025'!$A176)</f>
        <v>0</v>
      </c>
      <c r="J176" s="148">
        <f>COUNTIF(予定・結果0405!T:W,'UMP2025'!$A176)</f>
        <v>0</v>
      </c>
      <c r="K176" s="149">
        <f t="shared" si="4"/>
        <v>0</v>
      </c>
    </row>
    <row r="177" spans="1:11">
      <c r="A177" s="147">
        <v>992</v>
      </c>
      <c r="B177" s="147" t="s">
        <v>724</v>
      </c>
      <c r="C177" s="147" t="s">
        <v>725</v>
      </c>
      <c r="D177" s="147"/>
      <c r="E177" s="147">
        <f t="shared" si="5"/>
        <v>992</v>
      </c>
      <c r="F177" s="147"/>
      <c r="G177" s="148">
        <f>COUNTIF(予定・結果0405!Q:Q,'UMP2025'!$A177)</f>
        <v>0</v>
      </c>
      <c r="H177" s="148">
        <f>COUNTIF(予定・結果0405!R:R,'UMP2025'!$A177)</f>
        <v>0</v>
      </c>
      <c r="I177" s="148">
        <f>COUNTIF(予定・結果0405!S:S,'UMP2025'!$A177)</f>
        <v>0</v>
      </c>
      <c r="J177" s="148">
        <f>COUNTIF(予定・結果0405!T:W,'UMP2025'!$A177)</f>
        <v>0</v>
      </c>
      <c r="K177" s="149">
        <f>(G177*G$3)+(H177*H$3)+(I177*I$3)+(J177*J$3)</f>
        <v>0</v>
      </c>
    </row>
    <row r="178" spans="1:11">
      <c r="A178" s="147">
        <v>999</v>
      </c>
      <c r="B178" s="147" t="s">
        <v>714</v>
      </c>
      <c r="C178" s="147" t="s">
        <v>715</v>
      </c>
      <c r="D178" s="147"/>
      <c r="E178" s="147">
        <f t="shared" si="5"/>
        <v>999</v>
      </c>
      <c r="F178" s="147"/>
      <c r="G178" s="148">
        <f>COUNTIF(予定・結果0405!Q:Q,'UMP2025'!$A178)</f>
        <v>0</v>
      </c>
      <c r="H178" s="148">
        <f>COUNTIF(予定・結果0405!R:R,'UMP2025'!$A178)</f>
        <v>0</v>
      </c>
      <c r="I178" s="148">
        <f>COUNTIF(予定・結果0405!S:S,'UMP2025'!$A178)</f>
        <v>0</v>
      </c>
      <c r="J178" s="148">
        <f>COUNTIF(予定・結果0405!T:W,'UMP2025'!$A178)</f>
        <v>0</v>
      </c>
      <c r="K178" s="149">
        <f t="shared" si="4"/>
        <v>0</v>
      </c>
    </row>
    <row r="179" spans="1:11">
      <c r="A179" s="150"/>
      <c r="B179" s="150" t="s">
        <v>223</v>
      </c>
      <c r="C179" s="150"/>
      <c r="D179" s="150"/>
      <c r="E179" s="150"/>
      <c r="F179" s="150"/>
      <c r="G179" s="151">
        <f>SUM(G5:G178)</f>
        <v>2</v>
      </c>
      <c r="H179" s="151">
        <f>SUM(H5:H178)</f>
        <v>4</v>
      </c>
      <c r="I179" s="151">
        <f>SUM(I5:I178)</f>
        <v>2</v>
      </c>
      <c r="J179" s="151">
        <f>SUM(J5:J178)</f>
        <v>7</v>
      </c>
      <c r="K179" s="152">
        <f>SUM(K5:K178)</f>
        <v>9600</v>
      </c>
    </row>
    <row r="182" spans="1:11">
      <c r="G182" s="194">
        <f>G179*G$3</f>
        <v>1200</v>
      </c>
      <c r="H182" s="194">
        <f>H179*H$3</f>
        <v>2400</v>
      </c>
      <c r="I182" s="194">
        <f>I179*I$3</f>
        <v>1800</v>
      </c>
      <c r="J182" s="194">
        <f>J179*J$3</f>
        <v>4200</v>
      </c>
      <c r="K182" s="194">
        <f>+SUM(G182:J182)</f>
        <v>9600</v>
      </c>
    </row>
  </sheetData>
  <autoFilter ref="A4:K179" xr:uid="{9E29F244-0F89-44DC-8531-73AD145700A5}"/>
  <phoneticPr fontId="3"/>
  <pageMargins left="0.7" right="0.7" top="0.75" bottom="0.75" header="0.3" footer="0.3"/>
  <pageSetup paperSize="9" scale="5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5"/>
  <sheetViews>
    <sheetView workbookViewId="0"/>
  </sheetViews>
  <sheetFormatPr defaultColWidth="8.875" defaultRowHeight="19.5"/>
  <cols>
    <col min="1" max="1" width="4.75" style="27" customWidth="1"/>
    <col min="2" max="2" width="5.125" style="27" customWidth="1"/>
    <col min="3" max="3" width="5.625" style="28" bestFit="1" customWidth="1"/>
    <col min="4" max="4" width="23.5" style="28" bestFit="1" customWidth="1"/>
    <col min="5" max="5" width="10.5" style="28" bestFit="1" customWidth="1"/>
    <col min="6" max="6" width="3.625" style="27" customWidth="1"/>
    <col min="7" max="7" width="5" style="28" bestFit="1" customWidth="1"/>
    <col min="8" max="8" width="8.875" style="27"/>
    <col min="9" max="9" width="30.875" style="27" bestFit="1" customWidth="1"/>
    <col min="10" max="10" width="8.875" style="29"/>
    <col min="11" max="11" width="8.875" style="27"/>
    <col min="12" max="13" width="8.875" style="30"/>
    <col min="14" max="14" width="2.625" style="27" customWidth="1"/>
    <col min="15" max="15" width="5.125" style="27" hidden="1" customWidth="1"/>
    <col min="16" max="16" width="20.25" style="27" bestFit="1" customWidth="1"/>
    <col min="17" max="19" width="3.625" style="30" customWidth="1"/>
    <col min="20" max="20" width="35.5" style="27" customWidth="1"/>
    <col min="21" max="16384" width="8.875" style="27"/>
  </cols>
  <sheetData>
    <row r="1" spans="1:20">
      <c r="A1" s="27" t="s">
        <v>8</v>
      </c>
      <c r="H1" s="27" t="s">
        <v>170</v>
      </c>
      <c r="I1" s="28" t="s">
        <v>175</v>
      </c>
      <c r="J1" s="29" t="s">
        <v>171</v>
      </c>
      <c r="L1" s="30" t="s">
        <v>169</v>
      </c>
      <c r="M1" s="30" t="s">
        <v>170</v>
      </c>
      <c r="Q1" s="30" t="s">
        <v>176</v>
      </c>
      <c r="R1" s="30" t="s">
        <v>177</v>
      </c>
      <c r="S1" s="30" t="s">
        <v>178</v>
      </c>
      <c r="T1" s="27" t="s">
        <v>199</v>
      </c>
    </row>
    <row r="2" spans="1:20">
      <c r="B2" s="43" t="s">
        <v>9</v>
      </c>
      <c r="C2" s="68" t="s">
        <v>10</v>
      </c>
      <c r="D2" s="68" t="e">
        <f t="shared" ref="D2:D24" si="0">IF(ISNA(VLOOKUP(C2,T変換,2,FALSE)),"",VLOOKUP(C2,T変換,2,FALSE))</f>
        <v>#REF!</v>
      </c>
      <c r="E2" s="69" t="s">
        <v>9</v>
      </c>
      <c r="G2" s="28">
        <v>1</v>
      </c>
      <c r="H2" s="76" t="e">
        <f t="shared" ref="H2:H9" si="1">IF(J2=0,"",VLOOKUP(J2,K変換,2,FALSE))</f>
        <v>#REF!</v>
      </c>
      <c r="I2" s="44" t="s">
        <v>109</v>
      </c>
      <c r="J2" s="37">
        <v>5</v>
      </c>
      <c r="L2" s="31">
        <v>1</v>
      </c>
      <c r="M2" s="31" t="s">
        <v>10</v>
      </c>
      <c r="O2" s="44" t="s">
        <v>103</v>
      </c>
      <c r="P2" s="44" t="s">
        <v>103</v>
      </c>
      <c r="R2" s="30" t="s">
        <v>174</v>
      </c>
      <c r="T2" s="27" t="s">
        <v>192</v>
      </c>
    </row>
    <row r="3" spans="1:20">
      <c r="B3" s="45"/>
      <c r="C3" s="68" t="s">
        <v>11</v>
      </c>
      <c r="D3" s="68" t="e">
        <f t="shared" si="0"/>
        <v>#REF!</v>
      </c>
      <c r="E3" s="69" t="s">
        <v>9</v>
      </c>
      <c r="G3" s="28">
        <v>2</v>
      </c>
      <c r="H3" s="76" t="e">
        <f t="shared" si="1"/>
        <v>#REF!</v>
      </c>
      <c r="I3" s="44" t="s">
        <v>106</v>
      </c>
      <c r="J3" s="37">
        <v>8</v>
      </c>
      <c r="L3" s="31">
        <v>2</v>
      </c>
      <c r="M3" s="31" t="s">
        <v>11</v>
      </c>
      <c r="O3" s="44" t="s">
        <v>104</v>
      </c>
      <c r="P3" s="44" t="s">
        <v>104</v>
      </c>
      <c r="R3" s="30" t="s">
        <v>174</v>
      </c>
    </row>
    <row r="4" spans="1:20">
      <c r="B4" s="45"/>
      <c r="C4" s="68" t="s">
        <v>12</v>
      </c>
      <c r="D4" s="68" t="e">
        <f t="shared" si="0"/>
        <v>#REF!</v>
      </c>
      <c r="E4" s="69" t="s">
        <v>9</v>
      </c>
      <c r="G4" s="28">
        <v>3</v>
      </c>
      <c r="H4" s="76" t="e">
        <f t="shared" si="1"/>
        <v>#REF!</v>
      </c>
      <c r="I4" s="44" t="s">
        <v>104</v>
      </c>
      <c r="J4" s="37">
        <v>7</v>
      </c>
      <c r="L4" s="31">
        <v>3</v>
      </c>
      <c r="M4" s="31" t="s">
        <v>12</v>
      </c>
      <c r="O4" s="44" t="s">
        <v>106</v>
      </c>
      <c r="P4" s="44" t="s">
        <v>106</v>
      </c>
      <c r="T4" s="27" t="s">
        <v>190</v>
      </c>
    </row>
    <row r="5" spans="1:20">
      <c r="B5" s="45"/>
      <c r="C5" s="68" t="s">
        <v>13</v>
      </c>
      <c r="D5" s="68" t="e">
        <f t="shared" si="0"/>
        <v>#REF!</v>
      </c>
      <c r="E5" s="69" t="s">
        <v>9</v>
      </c>
      <c r="G5" s="28">
        <v>4</v>
      </c>
      <c r="H5" s="76" t="e">
        <f t="shared" si="1"/>
        <v>#REF!</v>
      </c>
      <c r="I5" s="44" t="s">
        <v>166</v>
      </c>
      <c r="J5" s="37">
        <v>4</v>
      </c>
      <c r="L5" s="31">
        <v>4</v>
      </c>
      <c r="M5" s="31" t="s">
        <v>13</v>
      </c>
      <c r="O5" s="44" t="s">
        <v>107</v>
      </c>
      <c r="P5" s="44" t="s">
        <v>107</v>
      </c>
      <c r="Q5" s="30" t="s">
        <v>174</v>
      </c>
      <c r="R5" s="30" t="s">
        <v>174</v>
      </c>
      <c r="T5" s="27" t="s">
        <v>187</v>
      </c>
    </row>
    <row r="6" spans="1:20">
      <c r="B6" s="45"/>
      <c r="C6" s="68" t="s">
        <v>14</v>
      </c>
      <c r="D6" s="68" t="e">
        <f t="shared" si="0"/>
        <v>#REF!</v>
      </c>
      <c r="E6" s="69" t="s">
        <v>9</v>
      </c>
      <c r="G6" s="28">
        <v>5</v>
      </c>
      <c r="H6" s="76" t="e">
        <f t="shared" si="1"/>
        <v>#REF!</v>
      </c>
      <c r="I6" s="44" t="s">
        <v>110</v>
      </c>
      <c r="J6" s="37">
        <v>1</v>
      </c>
      <c r="L6" s="31">
        <v>5</v>
      </c>
      <c r="M6" s="31" t="s">
        <v>14</v>
      </c>
      <c r="O6" s="44" t="s">
        <v>109</v>
      </c>
      <c r="P6" s="44" t="s">
        <v>109</v>
      </c>
      <c r="Q6" s="30" t="s">
        <v>174</v>
      </c>
    </row>
    <row r="7" spans="1:20">
      <c r="B7" s="45"/>
      <c r="C7" s="68" t="s">
        <v>15</v>
      </c>
      <c r="D7" s="68" t="e">
        <f t="shared" si="0"/>
        <v>#REF!</v>
      </c>
      <c r="E7" s="69" t="s">
        <v>9</v>
      </c>
      <c r="G7" s="28">
        <v>6</v>
      </c>
      <c r="H7" s="76" t="e">
        <f t="shared" si="1"/>
        <v>#REF!</v>
      </c>
      <c r="I7" s="44" t="s">
        <v>113</v>
      </c>
      <c r="J7" s="37">
        <v>2</v>
      </c>
      <c r="L7" s="31">
        <v>6</v>
      </c>
      <c r="M7" s="31" t="s">
        <v>15</v>
      </c>
      <c r="O7" s="44" t="s">
        <v>110</v>
      </c>
      <c r="P7" s="44" t="s">
        <v>110</v>
      </c>
      <c r="T7" s="27" t="s">
        <v>193</v>
      </c>
    </row>
    <row r="8" spans="1:20">
      <c r="B8" s="45"/>
      <c r="C8" s="68" t="s">
        <v>16</v>
      </c>
      <c r="D8" s="68" t="e">
        <f t="shared" si="0"/>
        <v>#REF!</v>
      </c>
      <c r="E8" s="69" t="s">
        <v>9</v>
      </c>
      <c r="G8" s="28">
        <v>7</v>
      </c>
      <c r="H8" s="76" t="e">
        <f t="shared" si="1"/>
        <v>#REF!</v>
      </c>
      <c r="I8" s="44" t="s">
        <v>103</v>
      </c>
      <c r="J8" s="37">
        <v>3</v>
      </c>
      <c r="L8" s="31">
        <v>7</v>
      </c>
      <c r="M8" s="31" t="s">
        <v>16</v>
      </c>
      <c r="O8" s="44" t="s">
        <v>166</v>
      </c>
      <c r="P8" s="44" t="s">
        <v>166</v>
      </c>
      <c r="R8" s="30" t="s">
        <v>174</v>
      </c>
    </row>
    <row r="9" spans="1:20">
      <c r="B9" s="46"/>
      <c r="C9" s="68" t="s">
        <v>17</v>
      </c>
      <c r="D9" s="68" t="e">
        <f t="shared" si="0"/>
        <v>#REF!</v>
      </c>
      <c r="E9" s="69" t="s">
        <v>9</v>
      </c>
      <c r="G9" s="28">
        <v>8</v>
      </c>
      <c r="H9" s="76" t="e">
        <f t="shared" si="1"/>
        <v>#REF!</v>
      </c>
      <c r="I9" s="44" t="s">
        <v>107</v>
      </c>
      <c r="J9" s="37">
        <v>6</v>
      </c>
      <c r="L9" s="31">
        <v>8</v>
      </c>
      <c r="M9" s="31" t="s">
        <v>17</v>
      </c>
      <c r="O9" s="44" t="s">
        <v>113</v>
      </c>
      <c r="P9" s="44" t="s">
        <v>113</v>
      </c>
      <c r="T9" s="87" t="s">
        <v>194</v>
      </c>
    </row>
    <row r="10" spans="1:20">
      <c r="B10" s="47" t="s">
        <v>18</v>
      </c>
      <c r="C10" s="70" t="s">
        <v>19</v>
      </c>
      <c r="D10" s="70" t="e">
        <f t="shared" si="0"/>
        <v>#REF!</v>
      </c>
      <c r="E10" s="69" t="s">
        <v>67</v>
      </c>
      <c r="G10" s="28">
        <v>1</v>
      </c>
      <c r="H10" s="76" t="e">
        <f t="shared" ref="H10:H24" si="2">IF(J10=0,"",VLOOKUP(J10,A変換,2,FALSE))</f>
        <v>#REF!</v>
      </c>
      <c r="I10" s="48" t="s">
        <v>202</v>
      </c>
      <c r="J10" s="38">
        <v>1</v>
      </c>
      <c r="L10" s="32">
        <v>1</v>
      </c>
      <c r="M10" s="32" t="s">
        <v>19</v>
      </c>
      <c r="O10" s="48" t="s">
        <v>105</v>
      </c>
      <c r="P10" s="48" t="s">
        <v>105</v>
      </c>
    </row>
    <row r="11" spans="1:20">
      <c r="B11" s="49"/>
      <c r="C11" s="70" t="s">
        <v>20</v>
      </c>
      <c r="D11" s="70" t="e">
        <f t="shared" si="0"/>
        <v>#REF!</v>
      </c>
      <c r="E11" s="69" t="s">
        <v>67</v>
      </c>
      <c r="G11" s="28">
        <v>2</v>
      </c>
      <c r="H11" s="76" t="e">
        <f t="shared" si="2"/>
        <v>#REF!</v>
      </c>
      <c r="I11" s="48" t="s">
        <v>125</v>
      </c>
      <c r="J11" s="38">
        <v>10</v>
      </c>
      <c r="L11" s="32">
        <v>2</v>
      </c>
      <c r="M11" s="32" t="s">
        <v>20</v>
      </c>
      <c r="O11" s="48" t="s">
        <v>108</v>
      </c>
      <c r="P11" s="48" t="s">
        <v>108</v>
      </c>
    </row>
    <row r="12" spans="1:20">
      <c r="B12" s="49"/>
      <c r="C12" s="70" t="s">
        <v>21</v>
      </c>
      <c r="D12" s="70" t="e">
        <f t="shared" si="0"/>
        <v>#REF!</v>
      </c>
      <c r="E12" s="69" t="s">
        <v>67</v>
      </c>
      <c r="G12" s="28">
        <v>3</v>
      </c>
      <c r="H12" s="76" t="e">
        <f t="shared" si="2"/>
        <v>#REF!</v>
      </c>
      <c r="I12" s="48" t="s">
        <v>120</v>
      </c>
      <c r="J12" s="38">
        <v>7</v>
      </c>
      <c r="L12" s="32">
        <v>3</v>
      </c>
      <c r="M12" s="32" t="s">
        <v>21</v>
      </c>
      <c r="O12" s="48" t="s">
        <v>112</v>
      </c>
      <c r="P12" s="48" t="s">
        <v>112</v>
      </c>
      <c r="Q12" s="30" t="s">
        <v>174</v>
      </c>
      <c r="R12" s="30" t="s">
        <v>174</v>
      </c>
    </row>
    <row r="13" spans="1:20">
      <c r="B13" s="49"/>
      <c r="C13" s="84" t="s">
        <v>22</v>
      </c>
      <c r="D13" s="84" t="e">
        <f t="shared" si="0"/>
        <v>#REF!</v>
      </c>
      <c r="E13" s="84" t="s">
        <v>67</v>
      </c>
      <c r="G13" s="28">
        <v>4</v>
      </c>
      <c r="H13" s="76" t="e">
        <f t="shared" si="2"/>
        <v>#REF!</v>
      </c>
      <c r="I13" s="48" t="s">
        <v>121</v>
      </c>
      <c r="J13" s="38">
        <v>12</v>
      </c>
      <c r="L13" s="32">
        <v>4</v>
      </c>
      <c r="M13" s="32" t="s">
        <v>22</v>
      </c>
      <c r="O13" s="48" t="s">
        <v>114</v>
      </c>
      <c r="P13" s="48" t="s">
        <v>114</v>
      </c>
    </row>
    <row r="14" spans="1:20">
      <c r="B14" s="49"/>
      <c r="C14" s="70" t="s">
        <v>23</v>
      </c>
      <c r="D14" s="70" t="e">
        <f t="shared" si="0"/>
        <v>#REF!</v>
      </c>
      <c r="E14" s="69" t="s">
        <v>67</v>
      </c>
      <c r="G14" s="28">
        <v>5</v>
      </c>
      <c r="H14" s="76" t="e">
        <f t="shared" si="2"/>
        <v>#REF!</v>
      </c>
      <c r="I14" s="48" t="s">
        <v>115</v>
      </c>
      <c r="J14" s="38">
        <v>15</v>
      </c>
      <c r="L14" s="32">
        <v>5</v>
      </c>
      <c r="M14" s="32" t="s">
        <v>23</v>
      </c>
      <c r="O14" s="48" t="s">
        <v>115</v>
      </c>
      <c r="P14" s="48" t="s">
        <v>115</v>
      </c>
    </row>
    <row r="15" spans="1:20">
      <c r="B15" s="49"/>
      <c r="C15" s="70" t="s">
        <v>24</v>
      </c>
      <c r="D15" s="70" t="e">
        <f t="shared" si="0"/>
        <v>#REF!</v>
      </c>
      <c r="E15" s="69" t="s">
        <v>67</v>
      </c>
      <c r="G15" s="28">
        <v>6</v>
      </c>
      <c r="H15" s="76" t="e">
        <f t="shared" si="2"/>
        <v>#REF!</v>
      </c>
      <c r="I15" s="48" t="s">
        <v>112</v>
      </c>
      <c r="J15" s="38">
        <v>6</v>
      </c>
      <c r="L15" s="32">
        <v>6</v>
      </c>
      <c r="M15" s="32" t="s">
        <v>24</v>
      </c>
      <c r="O15" s="48" t="s">
        <v>116</v>
      </c>
      <c r="P15" s="48" t="s">
        <v>116</v>
      </c>
    </row>
    <row r="16" spans="1:20">
      <c r="B16" s="49"/>
      <c r="C16" s="70" t="s">
        <v>25</v>
      </c>
      <c r="D16" s="70" t="e">
        <f t="shared" si="0"/>
        <v>#REF!</v>
      </c>
      <c r="E16" s="69" t="s">
        <v>67</v>
      </c>
      <c r="G16" s="28">
        <v>7</v>
      </c>
      <c r="H16" s="76" t="e">
        <f t="shared" si="2"/>
        <v>#REF!</v>
      </c>
      <c r="I16" s="48" t="s">
        <v>122</v>
      </c>
      <c r="J16" s="38">
        <v>13</v>
      </c>
      <c r="L16" s="32">
        <v>7</v>
      </c>
      <c r="M16" s="32" t="s">
        <v>25</v>
      </c>
      <c r="N16" s="27" t="s">
        <v>183</v>
      </c>
      <c r="O16" s="48" t="s">
        <v>117</v>
      </c>
      <c r="P16" s="48" t="s">
        <v>117</v>
      </c>
    </row>
    <row r="17" spans="2:16">
      <c r="B17" s="49"/>
      <c r="C17" s="70" t="s">
        <v>26</v>
      </c>
      <c r="D17" s="70" t="e">
        <f t="shared" si="0"/>
        <v>#REF!</v>
      </c>
      <c r="E17" s="69" t="s">
        <v>67</v>
      </c>
      <c r="G17" s="28">
        <v>8</v>
      </c>
      <c r="H17" s="76" t="e">
        <f t="shared" si="2"/>
        <v>#REF!</v>
      </c>
      <c r="I17" s="48" t="s">
        <v>116</v>
      </c>
      <c r="J17" s="38">
        <v>3</v>
      </c>
      <c r="L17" s="32">
        <v>8</v>
      </c>
      <c r="M17" s="32" t="s">
        <v>26</v>
      </c>
      <c r="N17" s="27" t="s">
        <v>183</v>
      </c>
      <c r="O17" s="48" t="s">
        <v>120</v>
      </c>
      <c r="P17" s="48" t="s">
        <v>120</v>
      </c>
    </row>
    <row r="18" spans="2:16">
      <c r="B18" s="49"/>
      <c r="C18" s="70" t="s">
        <v>79</v>
      </c>
      <c r="D18" s="70" t="e">
        <f t="shared" si="0"/>
        <v>#REF!</v>
      </c>
      <c r="E18" s="69" t="s">
        <v>67</v>
      </c>
      <c r="G18" s="28">
        <v>9</v>
      </c>
      <c r="H18" s="76" t="e">
        <f t="shared" si="2"/>
        <v>#REF!</v>
      </c>
      <c r="I18" s="48" t="s">
        <v>126</v>
      </c>
      <c r="J18" s="38">
        <v>2</v>
      </c>
      <c r="L18" s="32">
        <v>9</v>
      </c>
      <c r="M18" s="32" t="s">
        <v>79</v>
      </c>
      <c r="O18" s="48" t="s">
        <v>121</v>
      </c>
      <c r="P18" s="48" t="s">
        <v>121</v>
      </c>
    </row>
    <row r="19" spans="2:16">
      <c r="B19" s="49"/>
      <c r="C19" s="70" t="s">
        <v>28</v>
      </c>
      <c r="D19" s="70" t="e">
        <f t="shared" si="0"/>
        <v>#REF!</v>
      </c>
      <c r="E19" s="69" t="s">
        <v>67</v>
      </c>
      <c r="G19" s="28">
        <v>10</v>
      </c>
      <c r="H19" s="76" t="e">
        <f t="shared" si="2"/>
        <v>#REF!</v>
      </c>
      <c r="I19" s="48" t="s">
        <v>108</v>
      </c>
      <c r="J19" s="38">
        <v>8</v>
      </c>
      <c r="L19" s="32">
        <v>10</v>
      </c>
      <c r="M19" s="32" t="s">
        <v>28</v>
      </c>
      <c r="N19" s="27" t="s">
        <v>183</v>
      </c>
      <c r="O19" s="48" t="s">
        <v>122</v>
      </c>
      <c r="P19" s="48" t="s">
        <v>122</v>
      </c>
    </row>
    <row r="20" spans="2:16">
      <c r="B20" s="49"/>
      <c r="C20" s="70" t="s">
        <v>27</v>
      </c>
      <c r="D20" s="70" t="e">
        <f t="shared" si="0"/>
        <v>#REF!</v>
      </c>
      <c r="E20" s="69" t="s">
        <v>67</v>
      </c>
      <c r="G20" s="28">
        <v>11</v>
      </c>
      <c r="H20" s="76" t="e">
        <f t="shared" si="2"/>
        <v>#REF!</v>
      </c>
      <c r="I20" s="48" t="s">
        <v>133</v>
      </c>
      <c r="J20" s="38">
        <v>5</v>
      </c>
      <c r="L20" s="32">
        <v>11</v>
      </c>
      <c r="M20" s="32" t="s">
        <v>27</v>
      </c>
      <c r="O20" s="48" t="s">
        <v>124</v>
      </c>
      <c r="P20" s="48" t="s">
        <v>124</v>
      </c>
    </row>
    <row r="21" spans="2:16">
      <c r="B21" s="49"/>
      <c r="C21" s="70" t="s">
        <v>29</v>
      </c>
      <c r="D21" s="70" t="e">
        <f t="shared" si="0"/>
        <v>#REF!</v>
      </c>
      <c r="E21" s="69" t="s">
        <v>67</v>
      </c>
      <c r="G21" s="28">
        <v>12</v>
      </c>
      <c r="H21" s="76" t="e">
        <f t="shared" si="2"/>
        <v>#REF!</v>
      </c>
      <c r="I21" s="48" t="s">
        <v>124</v>
      </c>
      <c r="J21" s="38">
        <v>11</v>
      </c>
      <c r="L21" s="32">
        <v>12</v>
      </c>
      <c r="M21" s="32" t="s">
        <v>29</v>
      </c>
      <c r="O21" s="48" t="s">
        <v>125</v>
      </c>
      <c r="P21" s="48" t="s">
        <v>125</v>
      </c>
    </row>
    <row r="22" spans="2:16">
      <c r="B22" s="49"/>
      <c r="C22" s="70" t="s">
        <v>30</v>
      </c>
      <c r="D22" s="70" t="e">
        <f t="shared" si="0"/>
        <v>#REF!</v>
      </c>
      <c r="E22" s="69" t="s">
        <v>67</v>
      </c>
      <c r="G22" s="28">
        <v>13</v>
      </c>
      <c r="H22" s="76" t="e">
        <f t="shared" si="2"/>
        <v>#REF!</v>
      </c>
      <c r="I22" s="48" t="s">
        <v>137</v>
      </c>
      <c r="J22" s="38">
        <v>14</v>
      </c>
      <c r="L22" s="32">
        <v>13</v>
      </c>
      <c r="M22" s="32" t="s">
        <v>30</v>
      </c>
      <c r="O22" s="48" t="s">
        <v>126</v>
      </c>
      <c r="P22" s="48" t="s">
        <v>126</v>
      </c>
    </row>
    <row r="23" spans="2:16">
      <c r="B23" s="49"/>
      <c r="C23" s="70" t="s">
        <v>31</v>
      </c>
      <c r="D23" s="70" t="e">
        <f t="shared" si="0"/>
        <v>#REF!</v>
      </c>
      <c r="E23" s="69" t="s">
        <v>67</v>
      </c>
      <c r="G23" s="28">
        <v>14</v>
      </c>
      <c r="H23" s="76" t="e">
        <f t="shared" si="2"/>
        <v>#REF!</v>
      </c>
      <c r="I23" s="48" t="s">
        <v>114</v>
      </c>
      <c r="J23" s="38">
        <v>9</v>
      </c>
      <c r="L23" s="32">
        <v>14</v>
      </c>
      <c r="M23" s="32" t="s">
        <v>31</v>
      </c>
      <c r="O23" s="48" t="s">
        <v>133</v>
      </c>
      <c r="P23" s="48" t="s">
        <v>133</v>
      </c>
    </row>
    <row r="24" spans="2:16">
      <c r="B24" s="49"/>
      <c r="C24" s="70" t="s">
        <v>32</v>
      </c>
      <c r="D24" s="70" t="e">
        <f t="shared" si="0"/>
        <v>#REF!</v>
      </c>
      <c r="E24" s="69" t="s">
        <v>67</v>
      </c>
      <c r="G24" s="28">
        <v>15</v>
      </c>
      <c r="H24" s="76" t="e">
        <f t="shared" si="2"/>
        <v>#REF!</v>
      </c>
      <c r="I24" s="48" t="s">
        <v>200</v>
      </c>
      <c r="J24" s="38">
        <v>4</v>
      </c>
      <c r="L24" s="32">
        <v>15</v>
      </c>
      <c r="M24" s="32" t="s">
        <v>32</v>
      </c>
      <c r="O24" s="48" t="s">
        <v>137</v>
      </c>
      <c r="P24" s="48" t="s">
        <v>137</v>
      </c>
    </row>
    <row r="25" spans="2:16">
      <c r="B25" s="49"/>
      <c r="C25" s="84" t="s">
        <v>189</v>
      </c>
      <c r="D25" s="84" t="e">
        <f t="shared" ref="D25" si="3">IF(ISNA(VLOOKUP(C25,T変換,2,FALSE)),"",VLOOKUP(C25,T変換,2,FALSE))</f>
        <v>#REF!</v>
      </c>
      <c r="E25" s="84" t="s">
        <v>67</v>
      </c>
      <c r="G25" s="28">
        <v>16</v>
      </c>
      <c r="H25" s="76" t="str">
        <f t="shared" ref="H25" si="4">IF(J25=0,"",VLOOKUP(J25,A変換,2,FALSE))</f>
        <v/>
      </c>
      <c r="I25" s="85"/>
      <c r="J25" s="86"/>
      <c r="L25" s="32">
        <v>16</v>
      </c>
      <c r="M25" s="32" t="s">
        <v>189</v>
      </c>
      <c r="O25" s="83"/>
      <c r="P25" s="83"/>
    </row>
    <row r="26" spans="2:16">
      <c r="B26" s="50" t="s">
        <v>33</v>
      </c>
      <c r="C26" s="71" t="s">
        <v>34</v>
      </c>
      <c r="D26" s="71" t="e">
        <f t="shared" ref="D26:D57" si="5">IF(ISNA(VLOOKUP(C26,T変換,2,FALSE)),"",VLOOKUP(C26,T変換,2,FALSE))</f>
        <v>#REF!</v>
      </c>
      <c r="E26" s="69" t="s">
        <v>68</v>
      </c>
      <c r="G26" s="28">
        <v>1</v>
      </c>
      <c r="H26" s="76" t="e">
        <f t="shared" ref="H26:H42" si="6">IF(J26=0,"",VLOOKUP(J26,B変換,2,FALSE))</f>
        <v>#REF!</v>
      </c>
      <c r="I26" s="51" t="s">
        <v>201</v>
      </c>
      <c r="J26" s="39">
        <v>5</v>
      </c>
      <c r="L26" s="33">
        <v>1</v>
      </c>
      <c r="M26" s="33" t="s">
        <v>34</v>
      </c>
      <c r="O26" s="51" t="s">
        <v>111</v>
      </c>
      <c r="P26" s="51" t="s">
        <v>111</v>
      </c>
    </row>
    <row r="27" spans="2:16">
      <c r="B27" s="52"/>
      <c r="C27" s="71" t="s">
        <v>35</v>
      </c>
      <c r="D27" s="71" t="e">
        <f t="shared" si="5"/>
        <v>#REF!</v>
      </c>
      <c r="E27" s="69" t="s">
        <v>68</v>
      </c>
      <c r="G27" s="28">
        <v>2</v>
      </c>
      <c r="H27" s="76" t="e">
        <f t="shared" si="6"/>
        <v>#REF!</v>
      </c>
      <c r="I27" s="51" t="s">
        <v>135</v>
      </c>
      <c r="J27" s="39">
        <v>11</v>
      </c>
      <c r="L27" s="33">
        <v>2</v>
      </c>
      <c r="M27" s="33" t="s">
        <v>35</v>
      </c>
      <c r="N27" s="27" t="s">
        <v>183</v>
      </c>
      <c r="O27" s="51" t="s">
        <v>118</v>
      </c>
      <c r="P27" s="51" t="s">
        <v>118</v>
      </c>
    </row>
    <row r="28" spans="2:16">
      <c r="B28" s="52"/>
      <c r="C28" s="71" t="s">
        <v>36</v>
      </c>
      <c r="D28" s="71" t="e">
        <f t="shared" si="5"/>
        <v>#REF!</v>
      </c>
      <c r="E28" s="69" t="s">
        <v>68</v>
      </c>
      <c r="G28" s="28">
        <v>3</v>
      </c>
      <c r="H28" s="76" t="e">
        <f t="shared" si="6"/>
        <v>#REF!</v>
      </c>
      <c r="I28" s="51" t="s">
        <v>123</v>
      </c>
      <c r="J28" s="39">
        <v>4</v>
      </c>
      <c r="L28" s="33">
        <v>3</v>
      </c>
      <c r="M28" s="33" t="s">
        <v>36</v>
      </c>
      <c r="O28" s="51" t="s">
        <v>119</v>
      </c>
      <c r="P28" s="51" t="s">
        <v>119</v>
      </c>
    </row>
    <row r="29" spans="2:16">
      <c r="B29" s="52"/>
      <c r="C29" s="71" t="s">
        <v>37</v>
      </c>
      <c r="D29" s="71" t="e">
        <f t="shared" si="5"/>
        <v>#REF!</v>
      </c>
      <c r="E29" s="69" t="s">
        <v>68</v>
      </c>
      <c r="G29" s="28">
        <v>4</v>
      </c>
      <c r="H29" s="76" t="e">
        <f t="shared" si="6"/>
        <v>#REF!</v>
      </c>
      <c r="I29" s="51" t="s">
        <v>119</v>
      </c>
      <c r="J29" s="39">
        <v>2</v>
      </c>
      <c r="L29" s="33">
        <v>4</v>
      </c>
      <c r="M29" s="33" t="s">
        <v>37</v>
      </c>
      <c r="O29" s="51" t="s">
        <v>123</v>
      </c>
      <c r="P29" s="51" t="s">
        <v>123</v>
      </c>
    </row>
    <row r="30" spans="2:16">
      <c r="B30" s="52"/>
      <c r="C30" s="71" t="s">
        <v>38</v>
      </c>
      <c r="D30" s="71" t="e">
        <f t="shared" si="5"/>
        <v>#REF!</v>
      </c>
      <c r="E30" s="69" t="s">
        <v>68</v>
      </c>
      <c r="G30" s="28">
        <v>5</v>
      </c>
      <c r="H30" s="76" t="e">
        <f t="shared" si="6"/>
        <v>#REF!</v>
      </c>
      <c r="I30" s="51" t="s">
        <v>134</v>
      </c>
      <c r="J30" s="39">
        <v>16</v>
      </c>
      <c r="L30" s="33">
        <v>5</v>
      </c>
      <c r="M30" s="33" t="s">
        <v>38</v>
      </c>
      <c r="O30" s="51" t="s">
        <v>127</v>
      </c>
      <c r="P30" s="51" t="s">
        <v>127</v>
      </c>
    </row>
    <row r="31" spans="2:16">
      <c r="B31" s="52"/>
      <c r="C31" s="71" t="s">
        <v>39</v>
      </c>
      <c r="D31" s="71" t="e">
        <f t="shared" si="5"/>
        <v>#REF!</v>
      </c>
      <c r="E31" s="69" t="s">
        <v>68</v>
      </c>
      <c r="G31" s="28">
        <v>6</v>
      </c>
      <c r="H31" s="76" t="e">
        <f t="shared" si="6"/>
        <v>#REF!</v>
      </c>
      <c r="I31" s="51" t="s">
        <v>132</v>
      </c>
      <c r="J31" s="39">
        <v>12</v>
      </c>
      <c r="L31" s="33">
        <v>6</v>
      </c>
      <c r="M31" s="33" t="s">
        <v>39</v>
      </c>
      <c r="O31" s="51" t="s">
        <v>128</v>
      </c>
      <c r="P31" s="51" t="s">
        <v>128</v>
      </c>
    </row>
    <row r="32" spans="2:16">
      <c r="B32" s="52"/>
      <c r="C32" s="71" t="s">
        <v>40</v>
      </c>
      <c r="D32" s="71" t="e">
        <f t="shared" si="5"/>
        <v>#REF!</v>
      </c>
      <c r="E32" s="69" t="s">
        <v>68</v>
      </c>
      <c r="G32" s="28">
        <v>7</v>
      </c>
      <c r="H32" s="76" t="e">
        <f t="shared" si="6"/>
        <v>#REF!</v>
      </c>
      <c r="I32" s="51" t="s">
        <v>172</v>
      </c>
      <c r="J32" s="39">
        <v>14</v>
      </c>
      <c r="L32" s="33">
        <v>7</v>
      </c>
      <c r="M32" s="33" t="s">
        <v>40</v>
      </c>
      <c r="O32" s="51" t="s">
        <v>129</v>
      </c>
      <c r="P32" s="51" t="s">
        <v>129</v>
      </c>
    </row>
    <row r="33" spans="2:18">
      <c r="B33" s="52"/>
      <c r="C33" s="71" t="s">
        <v>41</v>
      </c>
      <c r="D33" s="71" t="e">
        <f t="shared" si="5"/>
        <v>#REF!</v>
      </c>
      <c r="E33" s="69" t="s">
        <v>68</v>
      </c>
      <c r="G33" s="28">
        <v>8</v>
      </c>
      <c r="H33" s="76" t="e">
        <f t="shared" si="6"/>
        <v>#REF!</v>
      </c>
      <c r="I33" s="51" t="s">
        <v>129</v>
      </c>
      <c r="J33" s="39">
        <v>8</v>
      </c>
      <c r="L33" s="33">
        <v>8</v>
      </c>
      <c r="M33" s="33" t="s">
        <v>41</v>
      </c>
      <c r="O33" s="51" t="s">
        <v>130</v>
      </c>
      <c r="P33" s="51" t="s">
        <v>130</v>
      </c>
    </row>
    <row r="34" spans="2:18">
      <c r="B34" s="52"/>
      <c r="C34" s="71" t="s">
        <v>80</v>
      </c>
      <c r="D34" s="71" t="e">
        <f t="shared" si="5"/>
        <v>#REF!</v>
      </c>
      <c r="E34" s="69" t="s">
        <v>68</v>
      </c>
      <c r="G34" s="28">
        <v>9</v>
      </c>
      <c r="H34" s="76" t="e">
        <f t="shared" si="6"/>
        <v>#REF!</v>
      </c>
      <c r="I34" s="51" t="s">
        <v>131</v>
      </c>
      <c r="J34" s="39">
        <v>3</v>
      </c>
      <c r="L34" s="33">
        <v>9</v>
      </c>
      <c r="M34" s="33" t="s">
        <v>80</v>
      </c>
      <c r="O34" s="51" t="s">
        <v>131</v>
      </c>
      <c r="P34" s="51" t="s">
        <v>131</v>
      </c>
    </row>
    <row r="35" spans="2:18">
      <c r="B35" s="52"/>
      <c r="C35" s="71" t="s">
        <v>43</v>
      </c>
      <c r="D35" s="71" t="e">
        <f t="shared" si="5"/>
        <v>#REF!</v>
      </c>
      <c r="E35" s="69" t="s">
        <v>68</v>
      </c>
      <c r="G35" s="28">
        <v>10</v>
      </c>
      <c r="H35" s="76" t="e">
        <f t="shared" si="6"/>
        <v>#REF!</v>
      </c>
      <c r="I35" s="51" t="s">
        <v>128</v>
      </c>
      <c r="J35" s="39">
        <v>1</v>
      </c>
      <c r="L35" s="33">
        <v>10</v>
      </c>
      <c r="M35" s="33" t="s">
        <v>43</v>
      </c>
      <c r="O35" s="51" t="s">
        <v>132</v>
      </c>
      <c r="P35" s="51" t="s">
        <v>132</v>
      </c>
    </row>
    <row r="36" spans="2:18">
      <c r="B36" s="52"/>
      <c r="C36" s="71" t="s">
        <v>42</v>
      </c>
      <c r="D36" s="71" t="e">
        <f t="shared" si="5"/>
        <v>#REF!</v>
      </c>
      <c r="E36" s="69" t="s">
        <v>68</v>
      </c>
      <c r="G36" s="28">
        <v>11</v>
      </c>
      <c r="H36" s="76" t="e">
        <f t="shared" si="6"/>
        <v>#REF!</v>
      </c>
      <c r="I36" s="51" t="s">
        <v>136</v>
      </c>
      <c r="J36" s="39">
        <v>9</v>
      </c>
      <c r="L36" s="33">
        <v>11</v>
      </c>
      <c r="M36" s="33" t="s">
        <v>42</v>
      </c>
      <c r="O36" s="51" t="s">
        <v>134</v>
      </c>
      <c r="P36" s="51" t="s">
        <v>134</v>
      </c>
      <c r="R36" s="30" t="s">
        <v>174</v>
      </c>
    </row>
    <row r="37" spans="2:18">
      <c r="B37" s="52"/>
      <c r="C37" s="71" t="s">
        <v>44</v>
      </c>
      <c r="D37" s="71" t="e">
        <f t="shared" si="5"/>
        <v>#REF!</v>
      </c>
      <c r="E37" s="69" t="s">
        <v>68</v>
      </c>
      <c r="G37" s="28">
        <v>12</v>
      </c>
      <c r="H37" s="76" t="e">
        <f t="shared" si="6"/>
        <v>#REF!</v>
      </c>
      <c r="I37" s="51" t="s">
        <v>118</v>
      </c>
      <c r="J37" s="39">
        <v>15</v>
      </c>
      <c r="L37" s="33">
        <v>12</v>
      </c>
      <c r="M37" s="33" t="s">
        <v>44</v>
      </c>
      <c r="O37" s="51" t="s">
        <v>135</v>
      </c>
      <c r="P37" s="51" t="s">
        <v>135</v>
      </c>
      <c r="R37" s="30" t="s">
        <v>179</v>
      </c>
    </row>
    <row r="38" spans="2:18">
      <c r="B38" s="52"/>
      <c r="C38" s="71" t="s">
        <v>45</v>
      </c>
      <c r="D38" s="71" t="e">
        <f t="shared" si="5"/>
        <v>#REF!</v>
      </c>
      <c r="E38" s="69" t="s">
        <v>68</v>
      </c>
      <c r="G38" s="28">
        <v>13</v>
      </c>
      <c r="H38" s="76" t="e">
        <f t="shared" si="6"/>
        <v>#REF!</v>
      </c>
      <c r="I38" s="51" t="s">
        <v>127</v>
      </c>
      <c r="J38" s="39">
        <v>13</v>
      </c>
      <c r="L38" s="33">
        <v>13</v>
      </c>
      <c r="M38" s="33" t="s">
        <v>45</v>
      </c>
      <c r="O38" s="51" t="s">
        <v>136</v>
      </c>
      <c r="P38" s="51" t="s">
        <v>136</v>
      </c>
      <c r="R38" s="30" t="s">
        <v>174</v>
      </c>
    </row>
    <row r="39" spans="2:18">
      <c r="B39" s="52"/>
      <c r="C39" s="71" t="s">
        <v>46</v>
      </c>
      <c r="D39" s="71" t="e">
        <f t="shared" si="5"/>
        <v>#REF!</v>
      </c>
      <c r="E39" s="69" t="s">
        <v>68</v>
      </c>
      <c r="G39" s="28">
        <v>14</v>
      </c>
      <c r="H39" s="76" t="e">
        <f t="shared" si="6"/>
        <v>#REF!</v>
      </c>
      <c r="I39" s="51" t="s">
        <v>138</v>
      </c>
      <c r="J39" s="39">
        <v>6</v>
      </c>
      <c r="L39" s="33">
        <v>14</v>
      </c>
      <c r="M39" s="33" t="s">
        <v>46</v>
      </c>
      <c r="O39" s="51" t="s">
        <v>138</v>
      </c>
      <c r="P39" s="51" t="s">
        <v>138</v>
      </c>
    </row>
    <row r="40" spans="2:18">
      <c r="B40" s="52"/>
      <c r="C40" s="71" t="s">
        <v>47</v>
      </c>
      <c r="D40" s="71" t="e">
        <f t="shared" si="5"/>
        <v>#REF!</v>
      </c>
      <c r="E40" s="69" t="s">
        <v>68</v>
      </c>
      <c r="G40" s="28">
        <v>15</v>
      </c>
      <c r="H40" s="76" t="e">
        <f t="shared" si="6"/>
        <v>#REF!</v>
      </c>
      <c r="I40" s="51" t="s">
        <v>140</v>
      </c>
      <c r="J40" s="39">
        <v>10</v>
      </c>
      <c r="L40" s="33">
        <v>15</v>
      </c>
      <c r="M40" s="33" t="s">
        <v>47</v>
      </c>
      <c r="O40" s="51" t="s">
        <v>139</v>
      </c>
      <c r="P40" s="51" t="s">
        <v>139</v>
      </c>
      <c r="Q40" s="30" t="s">
        <v>179</v>
      </c>
    </row>
    <row r="41" spans="2:18">
      <c r="B41" s="52"/>
      <c r="C41" s="71" t="s">
        <v>48</v>
      </c>
      <c r="D41" s="71" t="e">
        <f t="shared" si="5"/>
        <v>#REF!</v>
      </c>
      <c r="E41" s="69" t="s">
        <v>68</v>
      </c>
      <c r="G41" s="28">
        <v>16</v>
      </c>
      <c r="H41" s="76" t="e">
        <f t="shared" si="6"/>
        <v>#REF!</v>
      </c>
      <c r="I41" s="51" t="s">
        <v>139</v>
      </c>
      <c r="J41" s="39">
        <v>7</v>
      </c>
      <c r="L41" s="33">
        <v>16</v>
      </c>
      <c r="M41" s="33" t="s">
        <v>48</v>
      </c>
      <c r="O41" s="51" t="s">
        <v>140</v>
      </c>
      <c r="P41" s="51" t="s">
        <v>140</v>
      </c>
    </row>
    <row r="42" spans="2:18">
      <c r="B42" s="53"/>
      <c r="C42" s="71" t="s">
        <v>102</v>
      </c>
      <c r="D42" s="71" t="e">
        <f t="shared" si="5"/>
        <v>#REF!</v>
      </c>
      <c r="E42" s="69" t="s">
        <v>68</v>
      </c>
      <c r="G42" s="28">
        <v>17</v>
      </c>
      <c r="H42" s="76" t="e">
        <f t="shared" si="6"/>
        <v>#REF!</v>
      </c>
      <c r="I42" s="51" t="s">
        <v>111</v>
      </c>
      <c r="J42" s="39">
        <v>17</v>
      </c>
      <c r="L42" s="33">
        <v>17</v>
      </c>
      <c r="M42" s="33" t="s">
        <v>102</v>
      </c>
      <c r="O42" s="51" t="s">
        <v>172</v>
      </c>
      <c r="P42" s="51" t="s">
        <v>172</v>
      </c>
      <c r="Q42" s="30" t="s">
        <v>174</v>
      </c>
      <c r="R42" s="30" t="s">
        <v>174</v>
      </c>
    </row>
    <row r="43" spans="2:18">
      <c r="B43" s="54" t="s">
        <v>49</v>
      </c>
      <c r="C43" s="72" t="s">
        <v>50</v>
      </c>
      <c r="D43" s="72" t="e">
        <f t="shared" si="5"/>
        <v>#REF!</v>
      </c>
      <c r="E43" s="69" t="s">
        <v>49</v>
      </c>
      <c r="G43" s="28">
        <v>1</v>
      </c>
      <c r="H43" s="76" t="e">
        <f t="shared" ref="H43:H57" si="7">IF(J43=0,"",VLOOKUP(J43,J変換,2,FALSE))</f>
        <v>#NAME?</v>
      </c>
      <c r="I43" s="55" t="s">
        <v>148</v>
      </c>
      <c r="J43" s="40">
        <v>4</v>
      </c>
      <c r="L43" s="34">
        <v>1</v>
      </c>
      <c r="M43" s="34" t="s">
        <v>50</v>
      </c>
      <c r="O43" s="55" t="s">
        <v>165</v>
      </c>
      <c r="P43" s="55" t="s">
        <v>165</v>
      </c>
    </row>
    <row r="44" spans="2:18">
      <c r="B44" s="56"/>
      <c r="C44" s="72" t="s">
        <v>51</v>
      </c>
      <c r="D44" s="72" t="e">
        <f t="shared" si="5"/>
        <v>#REF!</v>
      </c>
      <c r="E44" s="69" t="s">
        <v>49</v>
      </c>
      <c r="G44" s="28">
        <v>2</v>
      </c>
      <c r="H44" s="76" t="e">
        <f t="shared" si="7"/>
        <v>#NAME?</v>
      </c>
      <c r="I44" s="55" t="s">
        <v>147</v>
      </c>
      <c r="J44" s="40">
        <v>6</v>
      </c>
      <c r="L44" s="34">
        <v>2</v>
      </c>
      <c r="M44" s="34" t="s">
        <v>51</v>
      </c>
      <c r="O44" s="55" t="s">
        <v>141</v>
      </c>
      <c r="P44" s="55" t="s">
        <v>141</v>
      </c>
      <c r="R44" s="30" t="s">
        <v>174</v>
      </c>
    </row>
    <row r="45" spans="2:18">
      <c r="B45" s="56"/>
      <c r="C45" s="72" t="s">
        <v>52</v>
      </c>
      <c r="D45" s="72" t="e">
        <f t="shared" si="5"/>
        <v>#REF!</v>
      </c>
      <c r="E45" s="69" t="s">
        <v>49</v>
      </c>
      <c r="G45" s="28">
        <v>3</v>
      </c>
      <c r="H45" s="76" t="e">
        <f t="shared" si="7"/>
        <v>#NAME?</v>
      </c>
      <c r="I45" s="55" t="s">
        <v>145</v>
      </c>
      <c r="J45" s="40">
        <v>2</v>
      </c>
      <c r="L45" s="34">
        <v>3</v>
      </c>
      <c r="M45" s="34" t="s">
        <v>52</v>
      </c>
      <c r="O45" s="55" t="s">
        <v>142</v>
      </c>
      <c r="P45" s="55" t="s">
        <v>142</v>
      </c>
    </row>
    <row r="46" spans="2:18">
      <c r="B46" s="56"/>
      <c r="C46" s="72" t="s">
        <v>53</v>
      </c>
      <c r="D46" s="72" t="e">
        <f t="shared" si="5"/>
        <v>#REF!</v>
      </c>
      <c r="E46" s="69" t="s">
        <v>49</v>
      </c>
      <c r="G46" s="28">
        <v>4</v>
      </c>
      <c r="H46" s="76" t="e">
        <f t="shared" si="7"/>
        <v>#NAME?</v>
      </c>
      <c r="I46" s="55" t="s">
        <v>150</v>
      </c>
      <c r="J46" s="40">
        <v>14</v>
      </c>
      <c r="L46" s="34">
        <v>4</v>
      </c>
      <c r="M46" s="34" t="s">
        <v>53</v>
      </c>
      <c r="O46" s="55" t="s">
        <v>143</v>
      </c>
      <c r="P46" s="55" t="s">
        <v>143</v>
      </c>
    </row>
    <row r="47" spans="2:18">
      <c r="B47" s="56"/>
      <c r="C47" s="72" t="s">
        <v>54</v>
      </c>
      <c r="D47" s="72" t="e">
        <f t="shared" si="5"/>
        <v>#REF!</v>
      </c>
      <c r="E47" s="69" t="s">
        <v>49</v>
      </c>
      <c r="G47" s="28">
        <v>5</v>
      </c>
      <c r="H47" s="76" t="e">
        <f t="shared" si="7"/>
        <v>#NAME?</v>
      </c>
      <c r="I47" s="55" t="s">
        <v>142</v>
      </c>
      <c r="J47" s="40">
        <v>12</v>
      </c>
      <c r="L47" s="34">
        <v>5</v>
      </c>
      <c r="M47" s="34" t="s">
        <v>54</v>
      </c>
      <c r="O47" s="55" t="s">
        <v>144</v>
      </c>
      <c r="P47" s="55" t="s">
        <v>144</v>
      </c>
    </row>
    <row r="48" spans="2:18">
      <c r="B48" s="56"/>
      <c r="C48" s="72" t="s">
        <v>55</v>
      </c>
      <c r="D48" s="72" t="e">
        <f t="shared" si="5"/>
        <v>#REF!</v>
      </c>
      <c r="E48" s="69" t="s">
        <v>49</v>
      </c>
      <c r="G48" s="28">
        <v>6</v>
      </c>
      <c r="H48" s="76" t="e">
        <f t="shared" si="7"/>
        <v>#NAME?</v>
      </c>
      <c r="I48" s="55" t="s">
        <v>149</v>
      </c>
      <c r="J48" s="40">
        <v>1</v>
      </c>
      <c r="L48" s="34">
        <v>6</v>
      </c>
      <c r="M48" s="34" t="s">
        <v>55</v>
      </c>
      <c r="O48" s="55" t="s">
        <v>145</v>
      </c>
      <c r="P48" s="55" t="s">
        <v>145</v>
      </c>
    </row>
    <row r="49" spans="2:20">
      <c r="B49" s="56"/>
      <c r="C49" s="72" t="s">
        <v>56</v>
      </c>
      <c r="D49" s="72" t="e">
        <f t="shared" si="5"/>
        <v>#REF!</v>
      </c>
      <c r="E49" s="69" t="s">
        <v>49</v>
      </c>
      <c r="G49" s="28">
        <v>7</v>
      </c>
      <c r="H49" s="76" t="e">
        <f t="shared" si="7"/>
        <v>#NAME?</v>
      </c>
      <c r="I49" s="55" t="s">
        <v>143</v>
      </c>
      <c r="J49" s="40">
        <v>11</v>
      </c>
      <c r="L49" s="34">
        <v>7</v>
      </c>
      <c r="M49" s="34" t="s">
        <v>56</v>
      </c>
      <c r="O49" s="55" t="s">
        <v>146</v>
      </c>
      <c r="P49" s="55" t="s">
        <v>146</v>
      </c>
      <c r="R49" s="30" t="s">
        <v>174</v>
      </c>
      <c r="T49" s="27" t="s">
        <v>197</v>
      </c>
    </row>
    <row r="50" spans="2:20">
      <c r="B50" s="56"/>
      <c r="C50" s="72" t="s">
        <v>57</v>
      </c>
      <c r="D50" s="72" t="e">
        <f t="shared" si="5"/>
        <v>#REF!</v>
      </c>
      <c r="E50" s="69" t="s">
        <v>49</v>
      </c>
      <c r="G50" s="28">
        <v>8</v>
      </c>
      <c r="H50" s="76" t="e">
        <f t="shared" si="7"/>
        <v>#NAME?</v>
      </c>
      <c r="I50" s="55" t="s">
        <v>141</v>
      </c>
      <c r="J50" s="40">
        <v>15</v>
      </c>
      <c r="L50" s="34">
        <v>8</v>
      </c>
      <c r="M50" s="34" t="s">
        <v>57</v>
      </c>
      <c r="O50" s="55" t="s">
        <v>147</v>
      </c>
      <c r="P50" s="55" t="s">
        <v>147</v>
      </c>
    </row>
    <row r="51" spans="2:20">
      <c r="B51" s="56"/>
      <c r="C51" s="72" t="s">
        <v>81</v>
      </c>
      <c r="D51" s="72" t="e">
        <f t="shared" si="5"/>
        <v>#REF!</v>
      </c>
      <c r="E51" s="69" t="s">
        <v>49</v>
      </c>
      <c r="G51" s="28">
        <v>9</v>
      </c>
      <c r="H51" s="76" t="e">
        <f t="shared" si="7"/>
        <v>#NAME?</v>
      </c>
      <c r="I51" s="55" t="s">
        <v>144</v>
      </c>
      <c r="J51" s="40">
        <v>7</v>
      </c>
      <c r="L51" s="34">
        <v>9</v>
      </c>
      <c r="M51" s="34" t="s">
        <v>81</v>
      </c>
      <c r="O51" s="55" t="s">
        <v>148</v>
      </c>
      <c r="P51" s="55" t="s">
        <v>148</v>
      </c>
    </row>
    <row r="52" spans="2:20">
      <c r="B52" s="56"/>
      <c r="C52" s="72" t="s">
        <v>59</v>
      </c>
      <c r="D52" s="72" t="e">
        <f t="shared" si="5"/>
        <v>#REF!</v>
      </c>
      <c r="E52" s="69" t="s">
        <v>49</v>
      </c>
      <c r="G52" s="28">
        <v>10</v>
      </c>
      <c r="H52" s="76" t="e">
        <f t="shared" si="7"/>
        <v>#NAME?</v>
      </c>
      <c r="I52" s="55" t="s">
        <v>152</v>
      </c>
      <c r="J52" s="40">
        <v>3</v>
      </c>
      <c r="L52" s="34">
        <v>10</v>
      </c>
      <c r="M52" s="34" t="s">
        <v>59</v>
      </c>
      <c r="O52" s="55" t="s">
        <v>149</v>
      </c>
      <c r="P52" s="55" t="s">
        <v>149</v>
      </c>
      <c r="R52" s="30" t="s">
        <v>174</v>
      </c>
    </row>
    <row r="53" spans="2:20">
      <c r="B53" s="56"/>
      <c r="C53" s="72" t="s">
        <v>58</v>
      </c>
      <c r="D53" s="72" t="e">
        <f t="shared" si="5"/>
        <v>#REF!</v>
      </c>
      <c r="E53" s="69" t="s">
        <v>49</v>
      </c>
      <c r="G53" s="28">
        <v>11</v>
      </c>
      <c r="H53" s="76" t="e">
        <f t="shared" si="7"/>
        <v>#NAME?</v>
      </c>
      <c r="I53" s="55" t="s">
        <v>151</v>
      </c>
      <c r="J53" s="40">
        <v>10</v>
      </c>
      <c r="L53" s="34">
        <v>11</v>
      </c>
      <c r="M53" s="34" t="s">
        <v>58</v>
      </c>
      <c r="O53" s="55" t="s">
        <v>150</v>
      </c>
      <c r="P53" s="55" t="s">
        <v>150</v>
      </c>
    </row>
    <row r="54" spans="2:20">
      <c r="B54" s="56"/>
      <c r="C54" s="72" t="s">
        <v>60</v>
      </c>
      <c r="D54" s="72" t="e">
        <f t="shared" si="5"/>
        <v>#REF!</v>
      </c>
      <c r="E54" s="69" t="s">
        <v>49</v>
      </c>
      <c r="G54" s="28">
        <v>12</v>
      </c>
      <c r="H54" s="76" t="e">
        <f t="shared" si="7"/>
        <v>#NAME?</v>
      </c>
      <c r="I54" s="55" t="s">
        <v>154</v>
      </c>
      <c r="J54" s="40">
        <v>13</v>
      </c>
      <c r="L54" s="34">
        <v>12</v>
      </c>
      <c r="M54" s="34" t="s">
        <v>60</v>
      </c>
      <c r="O54" s="55" t="s">
        <v>151</v>
      </c>
      <c r="P54" s="55" t="s">
        <v>151</v>
      </c>
    </row>
    <row r="55" spans="2:20">
      <c r="B55" s="56"/>
      <c r="C55" s="72" t="s">
        <v>61</v>
      </c>
      <c r="D55" s="72" t="e">
        <f t="shared" si="5"/>
        <v>#REF!</v>
      </c>
      <c r="E55" s="69" t="s">
        <v>49</v>
      </c>
      <c r="G55" s="28">
        <v>13</v>
      </c>
      <c r="H55" s="76" t="e">
        <f t="shared" si="7"/>
        <v>#NAME?</v>
      </c>
      <c r="I55" s="55" t="s">
        <v>165</v>
      </c>
      <c r="J55" s="40">
        <v>8</v>
      </c>
      <c r="L55" s="34">
        <v>13</v>
      </c>
      <c r="M55" s="34" t="s">
        <v>61</v>
      </c>
      <c r="O55" s="55" t="s">
        <v>152</v>
      </c>
      <c r="P55" s="55" t="s">
        <v>152</v>
      </c>
    </row>
    <row r="56" spans="2:20">
      <c r="B56" s="56"/>
      <c r="C56" s="72" t="s">
        <v>62</v>
      </c>
      <c r="D56" s="72" t="e">
        <f t="shared" si="5"/>
        <v>#REF!</v>
      </c>
      <c r="E56" s="69" t="s">
        <v>49</v>
      </c>
      <c r="G56" s="28">
        <v>14</v>
      </c>
      <c r="H56" s="76" t="e">
        <f t="shared" si="7"/>
        <v>#NAME?</v>
      </c>
      <c r="I56" s="55" t="s">
        <v>153</v>
      </c>
      <c r="J56" s="40">
        <v>5</v>
      </c>
      <c r="L56" s="34">
        <v>14</v>
      </c>
      <c r="M56" s="34" t="s">
        <v>62</v>
      </c>
      <c r="O56" s="55" t="s">
        <v>153</v>
      </c>
      <c r="P56" s="55" t="s">
        <v>153</v>
      </c>
    </row>
    <row r="57" spans="2:20">
      <c r="B57" s="56"/>
      <c r="C57" s="72" t="s">
        <v>63</v>
      </c>
      <c r="D57" s="72" t="e">
        <f t="shared" si="5"/>
        <v>#REF!</v>
      </c>
      <c r="E57" s="69" t="s">
        <v>49</v>
      </c>
      <c r="G57" s="28">
        <v>15</v>
      </c>
      <c r="H57" s="76" t="e">
        <f t="shared" si="7"/>
        <v>#NAME?</v>
      </c>
      <c r="I57" s="55" t="s">
        <v>146</v>
      </c>
      <c r="J57" s="40">
        <v>9</v>
      </c>
      <c r="L57" s="34">
        <v>15</v>
      </c>
      <c r="M57" s="34" t="s">
        <v>63</v>
      </c>
      <c r="O57" s="55" t="s">
        <v>154</v>
      </c>
      <c r="P57" s="55" t="s">
        <v>154</v>
      </c>
    </row>
    <row r="58" spans="2:20">
      <c r="B58" s="56"/>
      <c r="C58" s="84" t="s">
        <v>188</v>
      </c>
      <c r="D58" s="84" t="e">
        <f t="shared" ref="D58" si="8">IF(ISNA(VLOOKUP(C58,T変換,2,FALSE)),"",VLOOKUP(C58,T変換,2,FALSE))</f>
        <v>#REF!</v>
      </c>
      <c r="E58" s="84" t="s">
        <v>49</v>
      </c>
      <c r="G58" s="28">
        <v>16</v>
      </c>
      <c r="H58" s="76" t="str">
        <f t="shared" ref="H58" si="9">IF(J58=0,"",VLOOKUP(J58,J変換,2,FALSE))</f>
        <v/>
      </c>
      <c r="I58" s="85"/>
      <c r="J58" s="86"/>
      <c r="L58" s="34">
        <v>16</v>
      </c>
      <c r="M58" s="34" t="s">
        <v>188</v>
      </c>
      <c r="O58" s="83"/>
      <c r="P58" s="83"/>
    </row>
    <row r="59" spans="2:20">
      <c r="B59" s="57" t="s">
        <v>65</v>
      </c>
      <c r="C59" s="73" t="s">
        <v>69</v>
      </c>
      <c r="D59" s="73" t="e">
        <f t="shared" ref="D59:D68" si="10">IF(ISNA(VLOOKUP(C59,T変換,2,FALSE)),"",VLOOKUP(C59,T変換,2,FALSE))</f>
        <v>#REF!</v>
      </c>
      <c r="E59" s="69" t="s">
        <v>65</v>
      </c>
      <c r="G59" s="28">
        <v>1</v>
      </c>
      <c r="H59" s="76" t="e">
        <f>IF(J59=0,"",VLOOKUP(J59,Q変換,2,FALSE))</f>
        <v>#REF!</v>
      </c>
      <c r="I59" s="58" t="s">
        <v>156</v>
      </c>
      <c r="J59" s="41">
        <v>4</v>
      </c>
      <c r="L59" s="35">
        <v>1</v>
      </c>
      <c r="M59" s="35" t="s">
        <v>69</v>
      </c>
      <c r="O59" s="58" t="s">
        <v>155</v>
      </c>
      <c r="P59" s="58" t="s">
        <v>155</v>
      </c>
      <c r="T59" s="27" t="s">
        <v>198</v>
      </c>
    </row>
    <row r="60" spans="2:20">
      <c r="B60" s="59"/>
      <c r="C60" s="73" t="s">
        <v>70</v>
      </c>
      <c r="D60" s="73" t="e">
        <f t="shared" si="10"/>
        <v>#REF!</v>
      </c>
      <c r="E60" s="69" t="s">
        <v>65</v>
      </c>
      <c r="G60" s="28">
        <v>2</v>
      </c>
      <c r="H60" s="76" t="e">
        <f>IF(J60=0,"",VLOOKUP(J60,Q変換,2,FALSE))</f>
        <v>#REF!</v>
      </c>
      <c r="I60" s="58" t="s">
        <v>159</v>
      </c>
      <c r="J60" s="41">
        <v>5</v>
      </c>
      <c r="L60" s="35">
        <v>2</v>
      </c>
      <c r="M60" s="35" t="s">
        <v>70</v>
      </c>
      <c r="O60" s="58" t="s">
        <v>156</v>
      </c>
      <c r="P60" s="58" t="s">
        <v>156</v>
      </c>
      <c r="S60" s="30" t="s">
        <v>174</v>
      </c>
      <c r="T60" s="27" t="s">
        <v>187</v>
      </c>
    </row>
    <row r="61" spans="2:20">
      <c r="B61" s="59"/>
      <c r="C61" s="73" t="s">
        <v>71</v>
      </c>
      <c r="D61" s="73" t="e">
        <f t="shared" si="10"/>
        <v>#REF!</v>
      </c>
      <c r="E61" s="69" t="s">
        <v>65</v>
      </c>
      <c r="G61" s="28">
        <v>3</v>
      </c>
      <c r="H61" s="76" t="e">
        <f>IF(J61=0,"",VLOOKUP(J61,Q変換,2,FALSE))</f>
        <v>#REF!</v>
      </c>
      <c r="I61" s="58" t="s">
        <v>155</v>
      </c>
      <c r="J61" s="41">
        <v>1</v>
      </c>
      <c r="L61" s="35">
        <v>3</v>
      </c>
      <c r="M61" s="35" t="s">
        <v>71</v>
      </c>
      <c r="O61" s="58" t="s">
        <v>158</v>
      </c>
      <c r="P61" s="58" t="s">
        <v>158</v>
      </c>
      <c r="T61" s="27" t="s">
        <v>186</v>
      </c>
    </row>
    <row r="62" spans="2:20">
      <c r="B62" s="59"/>
      <c r="C62" s="73" t="s">
        <v>72</v>
      </c>
      <c r="D62" s="73" t="e">
        <f t="shared" si="10"/>
        <v>#REF!</v>
      </c>
      <c r="E62" s="69" t="s">
        <v>65</v>
      </c>
      <c r="G62" s="28">
        <v>4</v>
      </c>
      <c r="H62" s="76" t="e">
        <f>IF(J62=0,"",VLOOKUP(J62,Q変換,2,FALSE))</f>
        <v>#REF!</v>
      </c>
      <c r="I62" s="58" t="s">
        <v>158</v>
      </c>
      <c r="J62" s="41">
        <v>2</v>
      </c>
      <c r="L62" s="35">
        <v>4</v>
      </c>
      <c r="M62" s="35" t="s">
        <v>72</v>
      </c>
      <c r="O62" s="58" t="s">
        <v>159</v>
      </c>
      <c r="P62" s="58" t="s">
        <v>159</v>
      </c>
      <c r="S62" s="30" t="s">
        <v>174</v>
      </c>
      <c r="T62" s="27" t="s">
        <v>184</v>
      </c>
    </row>
    <row r="63" spans="2:20">
      <c r="B63" s="60"/>
      <c r="C63" s="73" t="s">
        <v>73</v>
      </c>
      <c r="D63" s="73" t="e">
        <f t="shared" si="10"/>
        <v>#REF!</v>
      </c>
      <c r="E63" s="69" t="s">
        <v>65</v>
      </c>
      <c r="G63" s="28">
        <v>5</v>
      </c>
      <c r="H63" s="76" t="e">
        <f>IF(J63=0,"",VLOOKUP(J63,Q変換,2,FALSE))</f>
        <v>#REF!</v>
      </c>
      <c r="I63" s="58" t="s">
        <v>163</v>
      </c>
      <c r="J63" s="41">
        <v>3</v>
      </c>
      <c r="L63" s="35">
        <v>5</v>
      </c>
      <c r="M63" s="35" t="s">
        <v>73</v>
      </c>
      <c r="O63" s="58" t="s">
        <v>163</v>
      </c>
      <c r="P63" s="58" t="s">
        <v>163</v>
      </c>
      <c r="S63" s="30" t="s">
        <v>174</v>
      </c>
      <c r="T63" s="87" t="s">
        <v>191</v>
      </c>
    </row>
    <row r="64" spans="2:20">
      <c r="B64" s="61" t="s">
        <v>64</v>
      </c>
      <c r="C64" s="74" t="s">
        <v>74</v>
      </c>
      <c r="D64" s="74" t="e">
        <f t="shared" si="10"/>
        <v>#REF!</v>
      </c>
      <c r="E64" s="69" t="s">
        <v>66</v>
      </c>
      <c r="G64" s="28">
        <v>1</v>
      </c>
      <c r="H64" s="76" t="e">
        <f>IF(J64=0,"",VLOOKUP(J64,L変換,2,FALSE))</f>
        <v>#REF!</v>
      </c>
      <c r="I64" s="62" t="s">
        <v>161</v>
      </c>
      <c r="J64" s="42">
        <v>3</v>
      </c>
      <c r="L64" s="36">
        <v>1</v>
      </c>
      <c r="M64" s="36" t="s">
        <v>74</v>
      </c>
      <c r="O64" s="62" t="s">
        <v>160</v>
      </c>
      <c r="P64" s="62" t="s">
        <v>160</v>
      </c>
    </row>
    <row r="65" spans="2:20">
      <c r="B65" s="63"/>
      <c r="C65" s="74" t="s">
        <v>75</v>
      </c>
      <c r="D65" s="74" t="e">
        <f t="shared" si="10"/>
        <v>#REF!</v>
      </c>
      <c r="E65" s="69" t="s">
        <v>66</v>
      </c>
      <c r="G65" s="28">
        <v>2</v>
      </c>
      <c r="H65" s="76" t="e">
        <f>IF(J65=0,"",VLOOKUP(J65,L変換,2,FALSE))</f>
        <v>#REF!</v>
      </c>
      <c r="I65" s="62" t="s">
        <v>157</v>
      </c>
      <c r="J65" s="42">
        <v>4</v>
      </c>
      <c r="L65" s="36">
        <v>2</v>
      </c>
      <c r="M65" s="36" t="s">
        <v>75</v>
      </c>
      <c r="O65" s="62" t="s">
        <v>161</v>
      </c>
      <c r="P65" s="62" t="s">
        <v>161</v>
      </c>
    </row>
    <row r="66" spans="2:20">
      <c r="B66" s="63"/>
      <c r="C66" s="74" t="s">
        <v>76</v>
      </c>
      <c r="D66" s="74" t="e">
        <f t="shared" si="10"/>
        <v>#REF!</v>
      </c>
      <c r="E66" s="69" t="s">
        <v>66</v>
      </c>
      <c r="G66" s="28">
        <v>3</v>
      </c>
      <c r="H66" s="76" t="e">
        <f>IF(J66=0,"",VLOOKUP(J66,L変換,2,FALSE))</f>
        <v>#REF!</v>
      </c>
      <c r="I66" s="62" t="s">
        <v>162</v>
      </c>
      <c r="J66" s="42">
        <v>2</v>
      </c>
      <c r="L66" s="36">
        <v>3</v>
      </c>
      <c r="M66" s="36" t="s">
        <v>76</v>
      </c>
      <c r="O66" s="62" t="s">
        <v>162</v>
      </c>
      <c r="P66" s="62" t="s">
        <v>162</v>
      </c>
    </row>
    <row r="67" spans="2:20">
      <c r="B67" s="63"/>
      <c r="C67" s="74" t="s">
        <v>77</v>
      </c>
      <c r="D67" s="74" t="e">
        <f t="shared" si="10"/>
        <v>#REF!</v>
      </c>
      <c r="E67" s="69" t="s">
        <v>66</v>
      </c>
      <c r="G67" s="28">
        <v>4</v>
      </c>
      <c r="H67" s="76" t="e">
        <f>IF(J67=0,"",VLOOKUP(J67,L変換,2,FALSE))</f>
        <v>#REF!</v>
      </c>
      <c r="I67" s="62" t="s">
        <v>164</v>
      </c>
      <c r="J67" s="42">
        <v>1</v>
      </c>
      <c r="L67" s="36">
        <v>4</v>
      </c>
      <c r="M67" s="36" t="s">
        <v>77</v>
      </c>
      <c r="O67" s="62" t="s">
        <v>164</v>
      </c>
      <c r="P67" s="62" t="s">
        <v>164</v>
      </c>
      <c r="S67" s="30" t="s">
        <v>174</v>
      </c>
    </row>
    <row r="68" spans="2:20">
      <c r="B68" s="64"/>
      <c r="C68" s="74" t="s">
        <v>78</v>
      </c>
      <c r="D68" s="74" t="e">
        <f t="shared" si="10"/>
        <v>#REF!</v>
      </c>
      <c r="E68" s="69" t="s">
        <v>66</v>
      </c>
      <c r="G68" s="28">
        <v>5</v>
      </c>
      <c r="H68" s="76" t="e">
        <f>IF(J68=0,"",VLOOKUP(J68,L変換,2,FALSE))</f>
        <v>#REF!</v>
      </c>
      <c r="I68" s="62" t="s">
        <v>160</v>
      </c>
      <c r="J68" s="42">
        <v>5</v>
      </c>
      <c r="L68" s="36">
        <v>5</v>
      </c>
      <c r="M68" s="36" t="s">
        <v>78</v>
      </c>
      <c r="O68" s="62" t="s">
        <v>157</v>
      </c>
      <c r="P68" s="62" t="s">
        <v>157</v>
      </c>
    </row>
    <row r="69" spans="2:20">
      <c r="B69" s="65" t="s">
        <v>97</v>
      </c>
      <c r="C69" s="75" t="s">
        <v>98</v>
      </c>
      <c r="D69" s="75" t="s">
        <v>167</v>
      </c>
      <c r="E69" s="75" t="s">
        <v>9</v>
      </c>
    </row>
    <row r="70" spans="2:20">
      <c r="B70" s="66"/>
      <c r="C70" s="75" t="s">
        <v>99</v>
      </c>
      <c r="D70" s="75" t="s">
        <v>167</v>
      </c>
      <c r="E70" s="75" t="s">
        <v>67</v>
      </c>
      <c r="O70" s="81"/>
      <c r="P70" s="82" t="s">
        <v>180</v>
      </c>
      <c r="Q70" s="30" t="s">
        <v>183</v>
      </c>
      <c r="T70" s="27" t="s">
        <v>195</v>
      </c>
    </row>
    <row r="71" spans="2:20">
      <c r="B71" s="66"/>
      <c r="C71" s="75" t="s">
        <v>100</v>
      </c>
      <c r="D71" s="75" t="s">
        <v>167</v>
      </c>
      <c r="E71" s="75" t="s">
        <v>68</v>
      </c>
      <c r="O71" s="81"/>
      <c r="P71" s="82" t="s">
        <v>181</v>
      </c>
      <c r="R71" s="30" t="s">
        <v>183</v>
      </c>
      <c r="T71" s="27" t="s">
        <v>185</v>
      </c>
    </row>
    <row r="72" spans="2:20">
      <c r="B72" s="67"/>
      <c r="C72" s="75" t="s">
        <v>101</v>
      </c>
      <c r="D72" s="75" t="s">
        <v>167</v>
      </c>
      <c r="E72" s="75" t="s">
        <v>49</v>
      </c>
      <c r="O72" s="81"/>
      <c r="P72" s="82" t="s">
        <v>182</v>
      </c>
      <c r="S72" s="30" t="s">
        <v>183</v>
      </c>
      <c r="T72" s="27" t="s">
        <v>196</v>
      </c>
    </row>
    <row r="75" spans="2:20">
      <c r="O75" s="27" t="s">
        <v>173</v>
      </c>
      <c r="P75" s="27" t="s">
        <v>173</v>
      </c>
      <c r="Q75" s="30" t="s">
        <v>173</v>
      </c>
    </row>
  </sheetData>
  <phoneticPr fontId="3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予定・結果0410</vt:lpstr>
      <vt:lpstr>予定・結果0407</vt:lpstr>
      <vt:lpstr>予定・結果0405</vt:lpstr>
      <vt:lpstr>Team_MST</vt:lpstr>
      <vt:lpstr>UMP2025</vt:lpstr>
      <vt:lpstr>抽選用BK</vt:lpstr>
      <vt:lpstr>予定・結果0405!Print_Area</vt:lpstr>
      <vt:lpstr>予定・結果0407!Print_Area</vt:lpstr>
      <vt:lpstr>予定・結果0410!Print_Area</vt:lpstr>
      <vt:lpstr>TEAM_MST</vt:lpstr>
      <vt:lpstr>UMP_MST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K.Nishi</dc:creator>
  <cp:lastModifiedBy>竹川 誠(Makoto TAKEKAWA)</cp:lastModifiedBy>
  <cp:lastPrinted>2026-03-22T09:17:03Z</cp:lastPrinted>
  <dcterms:created xsi:type="dcterms:W3CDTF">2017-11-07T12:28:17Z</dcterms:created>
  <dcterms:modified xsi:type="dcterms:W3CDTF">2026-04-10T09:09:09Z</dcterms:modified>
</cp:coreProperties>
</file>