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P_Machida_1\msf\taikai\"/>
    </mc:Choice>
  </mc:AlternateContent>
  <xr:revisionPtr revIDLastSave="0" documentId="13_ncr:1_{0BA0AB27-E921-4A81-B2AD-1C11DB43F3CF}" xr6:coauthVersionLast="47" xr6:coauthVersionMax="47" xr10:uidLastSave="{00000000-0000-0000-0000-000000000000}"/>
  <bookViews>
    <workbookView xWindow="7335" yWindow="0" windowWidth="21570" windowHeight="15585" xr2:uid="{00000000-000D-0000-FFFF-FFFF00000000}"/>
    <workbookView xWindow="390" yWindow="2865" windowWidth="7035" windowHeight="11235" firstSheet="1" activeTab="4" xr2:uid="{297BCCE3-A0AA-438C-8B1F-95A3D16988E2}"/>
  </bookViews>
  <sheets>
    <sheet name="予定・結果" sheetId="2" r:id="rId1"/>
    <sheet name="Team_MST" sheetId="1" r:id="rId2"/>
    <sheet name="抽選用" sheetId="3" r:id="rId3"/>
    <sheet name="印刷用" sheetId="7" r:id="rId4"/>
    <sheet name="UMP2024" sheetId="8" r:id="rId5"/>
    <sheet name="抽選用BK" sheetId="6" state="hidden" r:id="rId6"/>
  </sheets>
  <definedNames>
    <definedName name="_xlnm._FilterDatabase" localSheetId="4" hidden="1">'UMP2024'!$A$4:$J$185</definedName>
    <definedName name="A変換">抽選用!$L$10:$M$25</definedName>
    <definedName name="B変換">抽選用!$L$26:$M$41</definedName>
    <definedName name="H変換">抽選用!$L$70:$M$75</definedName>
    <definedName name="j1変換">抽選用!$L$42:$M$49</definedName>
    <definedName name="J2変換">抽選用!$L$50:$M$60</definedName>
    <definedName name="K変換">抽選用!$L$2:$M$9</definedName>
    <definedName name="L変換">抽選用!$L$65:$M$68</definedName>
    <definedName name="_xlnm.Print_Area" localSheetId="2">抽選用!$G:$M</definedName>
    <definedName name="Q変換">抽選用!$L$61:$M$64</definedName>
    <definedName name="TEAM_MST">Team_MST!$C$2:$F$81</definedName>
    <definedName name="T変換">抽選用!$H$2:$I$75</definedName>
    <definedName name="UMP_MST">'UMP2024'!$A$4:$D$184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5" i="2" l="1"/>
  <c r="AB215" i="2"/>
  <c r="AA215" i="2"/>
  <c r="Z215" i="2"/>
  <c r="Y215" i="2"/>
  <c r="X215" i="2"/>
  <c r="O215" i="2"/>
  <c r="N215" i="2"/>
  <c r="AC214" i="2"/>
  <c r="AB214" i="2"/>
  <c r="AA214" i="2"/>
  <c r="Z214" i="2"/>
  <c r="Y214" i="2"/>
  <c r="X214" i="2"/>
  <c r="O214" i="2"/>
  <c r="N214" i="2"/>
  <c r="AA66" i="2"/>
  <c r="AB78" i="2" l="1"/>
  <c r="O212" i="2" l="1"/>
  <c r="N212" i="2"/>
  <c r="O211" i="2"/>
  <c r="N211" i="2"/>
  <c r="O206" i="2"/>
  <c r="N206" i="2"/>
  <c r="O205" i="2"/>
  <c r="N205" i="2"/>
  <c r="O200" i="2"/>
  <c r="N200" i="2"/>
  <c r="O199" i="2"/>
  <c r="N199" i="2"/>
  <c r="F75" i="1"/>
  <c r="F74" i="1"/>
  <c r="F73" i="1"/>
  <c r="F72" i="1"/>
  <c r="F71" i="1"/>
  <c r="F70" i="1"/>
  <c r="AC212" i="2" l="1"/>
  <c r="AB212" i="2"/>
  <c r="AA212" i="2"/>
  <c r="Z212" i="2"/>
  <c r="Y212" i="2"/>
  <c r="X212" i="2"/>
  <c r="K212" i="2"/>
  <c r="G212" i="2"/>
  <c r="F212" i="2"/>
  <c r="AC211" i="2"/>
  <c r="AB211" i="2"/>
  <c r="AA211" i="2"/>
  <c r="Z211" i="2"/>
  <c r="Y211" i="2"/>
  <c r="X211" i="2"/>
  <c r="K211" i="2"/>
  <c r="G211" i="2"/>
  <c r="F211" i="2"/>
  <c r="AC210" i="2"/>
  <c r="AB210" i="2"/>
  <c r="AA210" i="2"/>
  <c r="Z210" i="2"/>
  <c r="Y210" i="2"/>
  <c r="X210" i="2"/>
  <c r="O210" i="2"/>
  <c r="N210" i="2"/>
  <c r="AC209" i="2"/>
  <c r="AB209" i="2"/>
  <c r="AA209" i="2"/>
  <c r="Z209" i="2"/>
  <c r="Y209" i="2"/>
  <c r="X209" i="2"/>
  <c r="O209" i="2"/>
  <c r="N209" i="2"/>
  <c r="AC208" i="2"/>
  <c r="AB208" i="2"/>
  <c r="AA208" i="2"/>
  <c r="Z208" i="2"/>
  <c r="Y208" i="2"/>
  <c r="X208" i="2"/>
  <c r="O208" i="2"/>
  <c r="N208" i="2"/>
  <c r="AC207" i="2"/>
  <c r="AB207" i="2"/>
  <c r="AA207" i="2"/>
  <c r="Z207" i="2"/>
  <c r="Y207" i="2"/>
  <c r="X207" i="2"/>
  <c r="O207" i="2"/>
  <c r="N207" i="2"/>
  <c r="F140" i="2"/>
  <c r="O138" i="2"/>
  <c r="N138" i="2"/>
  <c r="O137" i="2"/>
  <c r="N137" i="2"/>
  <c r="O218" i="2"/>
  <c r="N218" i="2"/>
  <c r="O217" i="2"/>
  <c r="N217" i="2"/>
  <c r="D75" i="3"/>
  <c r="D74" i="3"/>
  <c r="D73" i="3"/>
  <c r="D72" i="3"/>
  <c r="D71" i="3"/>
  <c r="D70" i="3"/>
  <c r="O161" i="2" l="1"/>
  <c r="N161" i="2"/>
  <c r="O160" i="2"/>
  <c r="N160" i="2"/>
  <c r="O133" i="2"/>
  <c r="N133" i="2"/>
  <c r="F81" i="1"/>
  <c r="F80" i="1"/>
  <c r="F79" i="1"/>
  <c r="F78" i="1"/>
  <c r="F77" i="1"/>
  <c r="F76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O146" i="2"/>
  <c r="N146" i="2"/>
  <c r="O145" i="2"/>
  <c r="N145" i="2"/>
  <c r="O126" i="2"/>
  <c r="N126" i="2"/>
  <c r="O125" i="2"/>
  <c r="N125" i="2"/>
  <c r="O24" i="2"/>
  <c r="N24" i="2"/>
  <c r="O23" i="2"/>
  <c r="N23" i="2"/>
  <c r="I196" i="8"/>
  <c r="H196" i="8"/>
  <c r="G196" i="8"/>
  <c r="I195" i="8"/>
  <c r="H195" i="8"/>
  <c r="G195" i="8"/>
  <c r="I194" i="8"/>
  <c r="H194" i="8"/>
  <c r="G194" i="8"/>
  <c r="I193" i="8"/>
  <c r="H193" i="8"/>
  <c r="G193" i="8"/>
  <c r="I192" i="8"/>
  <c r="H192" i="8"/>
  <c r="G192" i="8"/>
  <c r="I191" i="8"/>
  <c r="H191" i="8"/>
  <c r="G191" i="8"/>
  <c r="I190" i="8"/>
  <c r="H190" i="8"/>
  <c r="G190" i="8"/>
  <c r="I189" i="8"/>
  <c r="H189" i="8"/>
  <c r="G189" i="8"/>
  <c r="I188" i="8"/>
  <c r="H188" i="8"/>
  <c r="G188" i="8"/>
  <c r="I184" i="8"/>
  <c r="H184" i="8"/>
  <c r="G184" i="8"/>
  <c r="H75" i="3" l="1"/>
  <c r="H74" i="3"/>
  <c r="H73" i="3"/>
  <c r="H72" i="3"/>
  <c r="H71" i="3"/>
  <c r="H70" i="3"/>
  <c r="E183" i="8" l="1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I180" i="8"/>
  <c r="H180" i="8"/>
  <c r="G180" i="8"/>
  <c r="I179" i="8"/>
  <c r="H179" i="8"/>
  <c r="G179" i="8"/>
  <c r="I178" i="8"/>
  <c r="H178" i="8"/>
  <c r="G178" i="8"/>
  <c r="I177" i="8"/>
  <c r="H177" i="8"/>
  <c r="G177" i="8"/>
  <c r="I183" i="8"/>
  <c r="H183" i="8"/>
  <c r="G183" i="8"/>
  <c r="I182" i="8"/>
  <c r="H182" i="8"/>
  <c r="G182" i="8"/>
  <c r="I181" i="8"/>
  <c r="H181" i="8"/>
  <c r="G181" i="8"/>
  <c r="I176" i="8"/>
  <c r="H176" i="8"/>
  <c r="G176" i="8"/>
  <c r="I175" i="8"/>
  <c r="H175" i="8"/>
  <c r="G175" i="8"/>
  <c r="I174" i="8"/>
  <c r="H174" i="8"/>
  <c r="G174" i="8"/>
  <c r="I173" i="8"/>
  <c r="H173" i="8"/>
  <c r="G173" i="8"/>
  <c r="I172" i="8"/>
  <c r="H172" i="8"/>
  <c r="G172" i="8"/>
  <c r="I171" i="8"/>
  <c r="H171" i="8"/>
  <c r="G171" i="8"/>
  <c r="I170" i="8"/>
  <c r="H170" i="8"/>
  <c r="G170" i="8"/>
  <c r="I169" i="8"/>
  <c r="H169" i="8"/>
  <c r="G169" i="8"/>
  <c r="I168" i="8"/>
  <c r="H168" i="8"/>
  <c r="G168" i="8"/>
  <c r="I167" i="8"/>
  <c r="H167" i="8"/>
  <c r="G167" i="8"/>
  <c r="I166" i="8"/>
  <c r="H166" i="8"/>
  <c r="G166" i="8"/>
  <c r="I165" i="8"/>
  <c r="H165" i="8"/>
  <c r="G165" i="8"/>
  <c r="I164" i="8"/>
  <c r="H164" i="8"/>
  <c r="G164" i="8"/>
  <c r="I163" i="8"/>
  <c r="H163" i="8"/>
  <c r="G163" i="8"/>
  <c r="I162" i="8"/>
  <c r="H162" i="8"/>
  <c r="G162" i="8"/>
  <c r="I161" i="8"/>
  <c r="H161" i="8"/>
  <c r="G161" i="8"/>
  <c r="I160" i="8"/>
  <c r="H160" i="8"/>
  <c r="G160" i="8"/>
  <c r="I159" i="8"/>
  <c r="H159" i="8"/>
  <c r="G159" i="8"/>
  <c r="I158" i="8"/>
  <c r="H158" i="8"/>
  <c r="G158" i="8"/>
  <c r="I157" i="8"/>
  <c r="H157" i="8"/>
  <c r="G157" i="8"/>
  <c r="I156" i="8"/>
  <c r="H156" i="8"/>
  <c r="G156" i="8"/>
  <c r="I155" i="8"/>
  <c r="H155" i="8"/>
  <c r="G155" i="8"/>
  <c r="I154" i="8"/>
  <c r="H154" i="8"/>
  <c r="G154" i="8"/>
  <c r="I153" i="8"/>
  <c r="H153" i="8"/>
  <c r="G153" i="8"/>
  <c r="I152" i="8"/>
  <c r="H152" i="8"/>
  <c r="G152" i="8"/>
  <c r="I151" i="8"/>
  <c r="H151" i="8"/>
  <c r="G151" i="8"/>
  <c r="I150" i="8"/>
  <c r="H150" i="8"/>
  <c r="G150" i="8"/>
  <c r="I149" i="8"/>
  <c r="H149" i="8"/>
  <c r="G149" i="8"/>
  <c r="I148" i="8"/>
  <c r="H148" i="8"/>
  <c r="G148" i="8"/>
  <c r="I147" i="8"/>
  <c r="H147" i="8"/>
  <c r="G147" i="8"/>
  <c r="I146" i="8"/>
  <c r="H146" i="8"/>
  <c r="G146" i="8"/>
  <c r="I145" i="8"/>
  <c r="H145" i="8"/>
  <c r="G145" i="8"/>
  <c r="I144" i="8"/>
  <c r="H144" i="8"/>
  <c r="G144" i="8"/>
  <c r="I143" i="8"/>
  <c r="H143" i="8"/>
  <c r="G143" i="8"/>
  <c r="I142" i="8"/>
  <c r="H142" i="8"/>
  <c r="G142" i="8"/>
  <c r="I141" i="8"/>
  <c r="H141" i="8"/>
  <c r="G141" i="8"/>
  <c r="I140" i="8"/>
  <c r="H140" i="8"/>
  <c r="G140" i="8"/>
  <c r="I139" i="8"/>
  <c r="H139" i="8"/>
  <c r="G139" i="8"/>
  <c r="I138" i="8"/>
  <c r="H138" i="8"/>
  <c r="G138" i="8"/>
  <c r="I137" i="8"/>
  <c r="H137" i="8"/>
  <c r="G137" i="8"/>
  <c r="I136" i="8"/>
  <c r="H136" i="8"/>
  <c r="G136" i="8"/>
  <c r="I135" i="8"/>
  <c r="H135" i="8"/>
  <c r="G135" i="8"/>
  <c r="I134" i="8"/>
  <c r="H134" i="8"/>
  <c r="G134" i="8"/>
  <c r="I133" i="8"/>
  <c r="H133" i="8"/>
  <c r="G133" i="8"/>
  <c r="I132" i="8"/>
  <c r="H132" i="8"/>
  <c r="G132" i="8"/>
  <c r="I131" i="8"/>
  <c r="H131" i="8"/>
  <c r="G131" i="8"/>
  <c r="I130" i="8"/>
  <c r="H130" i="8"/>
  <c r="G130" i="8"/>
  <c r="I129" i="8"/>
  <c r="H129" i="8"/>
  <c r="G129" i="8"/>
  <c r="I128" i="8"/>
  <c r="H128" i="8"/>
  <c r="G128" i="8"/>
  <c r="I127" i="8"/>
  <c r="H127" i="8"/>
  <c r="G127" i="8"/>
  <c r="I126" i="8"/>
  <c r="H126" i="8"/>
  <c r="G126" i="8"/>
  <c r="I125" i="8"/>
  <c r="H125" i="8"/>
  <c r="G125" i="8"/>
  <c r="I124" i="8"/>
  <c r="H124" i="8"/>
  <c r="G124" i="8"/>
  <c r="I123" i="8"/>
  <c r="H123" i="8"/>
  <c r="G123" i="8"/>
  <c r="I122" i="8"/>
  <c r="H122" i="8"/>
  <c r="G122" i="8"/>
  <c r="I121" i="8"/>
  <c r="H121" i="8"/>
  <c r="G121" i="8"/>
  <c r="I120" i="8"/>
  <c r="H120" i="8"/>
  <c r="G120" i="8"/>
  <c r="I119" i="8"/>
  <c r="H119" i="8"/>
  <c r="G119" i="8"/>
  <c r="I118" i="8"/>
  <c r="H118" i="8"/>
  <c r="G118" i="8"/>
  <c r="I117" i="8"/>
  <c r="H117" i="8"/>
  <c r="G117" i="8"/>
  <c r="I116" i="8"/>
  <c r="H116" i="8"/>
  <c r="G116" i="8"/>
  <c r="I115" i="8"/>
  <c r="H115" i="8"/>
  <c r="G115" i="8"/>
  <c r="I114" i="8"/>
  <c r="H114" i="8"/>
  <c r="G114" i="8"/>
  <c r="I113" i="8"/>
  <c r="H113" i="8"/>
  <c r="G113" i="8"/>
  <c r="I112" i="8"/>
  <c r="H112" i="8"/>
  <c r="G112" i="8"/>
  <c r="I111" i="8"/>
  <c r="H111" i="8"/>
  <c r="G111" i="8"/>
  <c r="I110" i="8"/>
  <c r="H110" i="8"/>
  <c r="G110" i="8"/>
  <c r="I109" i="8"/>
  <c r="H109" i="8"/>
  <c r="G109" i="8"/>
  <c r="I108" i="8"/>
  <c r="H108" i="8"/>
  <c r="G108" i="8"/>
  <c r="I107" i="8"/>
  <c r="H107" i="8"/>
  <c r="G107" i="8"/>
  <c r="I106" i="8"/>
  <c r="H106" i="8"/>
  <c r="G106" i="8"/>
  <c r="I105" i="8"/>
  <c r="H105" i="8"/>
  <c r="G105" i="8"/>
  <c r="I104" i="8"/>
  <c r="H104" i="8"/>
  <c r="G104" i="8"/>
  <c r="I103" i="8"/>
  <c r="H103" i="8"/>
  <c r="G103" i="8"/>
  <c r="I102" i="8"/>
  <c r="H102" i="8"/>
  <c r="G102" i="8"/>
  <c r="I101" i="8"/>
  <c r="H101" i="8"/>
  <c r="G101" i="8"/>
  <c r="I100" i="8"/>
  <c r="H100" i="8"/>
  <c r="G100" i="8"/>
  <c r="I99" i="8"/>
  <c r="H99" i="8"/>
  <c r="G99" i="8"/>
  <c r="I98" i="8"/>
  <c r="H98" i="8"/>
  <c r="G98" i="8"/>
  <c r="I97" i="8"/>
  <c r="H97" i="8"/>
  <c r="G97" i="8"/>
  <c r="I96" i="8"/>
  <c r="H96" i="8"/>
  <c r="G96" i="8"/>
  <c r="I95" i="8"/>
  <c r="H95" i="8"/>
  <c r="G95" i="8"/>
  <c r="I94" i="8"/>
  <c r="H94" i="8"/>
  <c r="G94" i="8"/>
  <c r="I93" i="8"/>
  <c r="H93" i="8"/>
  <c r="G93" i="8"/>
  <c r="I92" i="8"/>
  <c r="H92" i="8"/>
  <c r="G92" i="8"/>
  <c r="I91" i="8"/>
  <c r="H91" i="8"/>
  <c r="G91" i="8"/>
  <c r="I90" i="8"/>
  <c r="H90" i="8"/>
  <c r="G90" i="8"/>
  <c r="I89" i="8"/>
  <c r="H89" i="8"/>
  <c r="G89" i="8"/>
  <c r="I88" i="8"/>
  <c r="H88" i="8"/>
  <c r="G88" i="8"/>
  <c r="I87" i="8"/>
  <c r="H87" i="8"/>
  <c r="G87" i="8"/>
  <c r="I86" i="8"/>
  <c r="H86" i="8"/>
  <c r="G86" i="8"/>
  <c r="I85" i="8"/>
  <c r="H85" i="8"/>
  <c r="G85" i="8"/>
  <c r="I84" i="8"/>
  <c r="H84" i="8"/>
  <c r="G84" i="8"/>
  <c r="I83" i="8"/>
  <c r="H83" i="8"/>
  <c r="G83" i="8"/>
  <c r="I82" i="8"/>
  <c r="H82" i="8"/>
  <c r="G82" i="8"/>
  <c r="I81" i="8"/>
  <c r="H81" i="8"/>
  <c r="G81" i="8"/>
  <c r="I80" i="8"/>
  <c r="H80" i="8"/>
  <c r="G80" i="8"/>
  <c r="I79" i="8"/>
  <c r="H79" i="8"/>
  <c r="G79" i="8"/>
  <c r="I78" i="8"/>
  <c r="H78" i="8"/>
  <c r="G78" i="8"/>
  <c r="I77" i="8"/>
  <c r="H77" i="8"/>
  <c r="G77" i="8"/>
  <c r="I76" i="8"/>
  <c r="H76" i="8"/>
  <c r="G76" i="8"/>
  <c r="I75" i="8"/>
  <c r="H75" i="8"/>
  <c r="G75" i="8"/>
  <c r="I74" i="8"/>
  <c r="H74" i="8"/>
  <c r="G74" i="8"/>
  <c r="I73" i="8"/>
  <c r="H73" i="8"/>
  <c r="G73" i="8"/>
  <c r="I72" i="8"/>
  <c r="H72" i="8"/>
  <c r="G72" i="8"/>
  <c r="I71" i="8"/>
  <c r="H71" i="8"/>
  <c r="G71" i="8"/>
  <c r="I70" i="8"/>
  <c r="H70" i="8"/>
  <c r="G70" i="8"/>
  <c r="I69" i="8"/>
  <c r="H69" i="8"/>
  <c r="G69" i="8"/>
  <c r="I68" i="8"/>
  <c r="H68" i="8"/>
  <c r="G68" i="8"/>
  <c r="I67" i="8"/>
  <c r="H67" i="8"/>
  <c r="G67" i="8"/>
  <c r="I66" i="8"/>
  <c r="H66" i="8"/>
  <c r="G66" i="8"/>
  <c r="I65" i="8"/>
  <c r="H65" i="8"/>
  <c r="G65" i="8"/>
  <c r="I64" i="8"/>
  <c r="H64" i="8"/>
  <c r="G64" i="8"/>
  <c r="I63" i="8"/>
  <c r="H63" i="8"/>
  <c r="G63" i="8"/>
  <c r="I62" i="8"/>
  <c r="H62" i="8"/>
  <c r="G62" i="8"/>
  <c r="I61" i="8"/>
  <c r="H61" i="8"/>
  <c r="G61" i="8"/>
  <c r="I60" i="8"/>
  <c r="H60" i="8"/>
  <c r="G60" i="8"/>
  <c r="I59" i="8"/>
  <c r="H59" i="8"/>
  <c r="G59" i="8"/>
  <c r="I58" i="8"/>
  <c r="H58" i="8"/>
  <c r="G58" i="8"/>
  <c r="I57" i="8"/>
  <c r="H57" i="8"/>
  <c r="G57" i="8"/>
  <c r="I56" i="8"/>
  <c r="H56" i="8"/>
  <c r="G56" i="8"/>
  <c r="I55" i="8"/>
  <c r="H55" i="8"/>
  <c r="G55" i="8"/>
  <c r="I54" i="8"/>
  <c r="H54" i="8"/>
  <c r="G54" i="8"/>
  <c r="I53" i="8"/>
  <c r="H53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I47" i="8"/>
  <c r="H47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7" i="8"/>
  <c r="H27" i="8"/>
  <c r="G27" i="8"/>
  <c r="I26" i="8"/>
  <c r="H26" i="8"/>
  <c r="G26" i="8"/>
  <c r="I25" i="8"/>
  <c r="H25" i="8"/>
  <c r="G25" i="8"/>
  <c r="I24" i="8"/>
  <c r="H24" i="8"/>
  <c r="G24" i="8"/>
  <c r="I23" i="8"/>
  <c r="H23" i="8"/>
  <c r="G23" i="8"/>
  <c r="I22" i="8"/>
  <c r="H22" i="8"/>
  <c r="G22" i="8"/>
  <c r="I21" i="8"/>
  <c r="H21" i="8"/>
  <c r="G21" i="8"/>
  <c r="I20" i="8"/>
  <c r="H20" i="8"/>
  <c r="G20" i="8"/>
  <c r="I19" i="8"/>
  <c r="H19" i="8"/>
  <c r="G19" i="8"/>
  <c r="I18" i="8"/>
  <c r="H18" i="8"/>
  <c r="G18" i="8"/>
  <c r="I17" i="8"/>
  <c r="H17" i="8"/>
  <c r="G17" i="8"/>
  <c r="I16" i="8"/>
  <c r="H16" i="8"/>
  <c r="G16" i="8"/>
  <c r="I15" i="8"/>
  <c r="H15" i="8"/>
  <c r="G15" i="8"/>
  <c r="I14" i="8"/>
  <c r="H14" i="8"/>
  <c r="G14" i="8"/>
  <c r="I13" i="8"/>
  <c r="H13" i="8"/>
  <c r="G13" i="8"/>
  <c r="I12" i="8"/>
  <c r="H12" i="8"/>
  <c r="G12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I6" i="8"/>
  <c r="H6" i="8"/>
  <c r="G6" i="8"/>
  <c r="I5" i="8"/>
  <c r="H5" i="8"/>
  <c r="G5" i="8"/>
  <c r="J190" i="8" l="1"/>
  <c r="J193" i="8"/>
  <c r="J196" i="8"/>
  <c r="J191" i="8"/>
  <c r="J195" i="8"/>
  <c r="J194" i="8"/>
  <c r="J189" i="8"/>
  <c r="J192" i="8"/>
  <c r="J188" i="8"/>
  <c r="J176" i="8"/>
  <c r="J173" i="8"/>
  <c r="J177" i="8"/>
  <c r="J178" i="8"/>
  <c r="J179" i="8"/>
  <c r="J180" i="8"/>
  <c r="J170" i="8"/>
  <c r="J183" i="8"/>
  <c r="J6" i="8"/>
  <c r="J13" i="8"/>
  <c r="J17" i="8"/>
  <c r="J25" i="8"/>
  <c r="J33" i="8"/>
  <c r="J37" i="8"/>
  <c r="J41" i="8"/>
  <c r="J45" i="8"/>
  <c r="J49" i="8"/>
  <c r="J53" i="8"/>
  <c r="J57" i="8"/>
  <c r="J61" i="8"/>
  <c r="J65" i="8"/>
  <c r="J69" i="8"/>
  <c r="J73" i="8"/>
  <c r="J77" i="8"/>
  <c r="J81" i="8"/>
  <c r="J85" i="8"/>
  <c r="J89" i="8"/>
  <c r="J93" i="8"/>
  <c r="J97" i="8"/>
  <c r="J101" i="8"/>
  <c r="J105" i="8"/>
  <c r="J109" i="8"/>
  <c r="J113" i="8"/>
  <c r="J117" i="8"/>
  <c r="J121" i="8"/>
  <c r="J125" i="8"/>
  <c r="J129" i="8"/>
  <c r="J133" i="8"/>
  <c r="J137" i="8"/>
  <c r="J141" i="8"/>
  <c r="J145" i="8"/>
  <c r="J149" i="8"/>
  <c r="J153" i="8"/>
  <c r="J157" i="8"/>
  <c r="J161" i="8"/>
  <c r="J165" i="8"/>
  <c r="J169" i="8"/>
  <c r="J181" i="8"/>
  <c r="J9" i="8"/>
  <c r="J21" i="8"/>
  <c r="J29" i="8"/>
  <c r="J10" i="8"/>
  <c r="J14" i="8"/>
  <c r="J18" i="8"/>
  <c r="J22" i="8"/>
  <c r="J26" i="8"/>
  <c r="J30" i="8"/>
  <c r="J34" i="8"/>
  <c r="J38" i="8"/>
  <c r="J42" i="8"/>
  <c r="J46" i="8"/>
  <c r="J50" i="8"/>
  <c r="J54" i="8"/>
  <c r="J58" i="8"/>
  <c r="J62" i="8"/>
  <c r="J66" i="8"/>
  <c r="J70" i="8"/>
  <c r="J74" i="8"/>
  <c r="J78" i="8"/>
  <c r="J82" i="8"/>
  <c r="J86" i="8"/>
  <c r="J90" i="8"/>
  <c r="J94" i="8"/>
  <c r="J98" i="8"/>
  <c r="J102" i="8"/>
  <c r="J106" i="8"/>
  <c r="J110" i="8"/>
  <c r="J114" i="8"/>
  <c r="J118" i="8"/>
  <c r="J122" i="8"/>
  <c r="J126" i="8"/>
  <c r="J130" i="8"/>
  <c r="J134" i="8"/>
  <c r="J138" i="8"/>
  <c r="J142" i="8"/>
  <c r="J146" i="8"/>
  <c r="J150" i="8"/>
  <c r="J154" i="8"/>
  <c r="J158" i="8"/>
  <c r="J162" i="8"/>
  <c r="J166" i="8"/>
  <c r="J174" i="8"/>
  <c r="J182" i="8"/>
  <c r="J11" i="8"/>
  <c r="J19" i="8"/>
  <c r="J27" i="8"/>
  <c r="J31" i="8"/>
  <c r="J39" i="8"/>
  <c r="J43" i="8"/>
  <c r="J47" i="8"/>
  <c r="J51" i="8"/>
  <c r="J55" i="8"/>
  <c r="J59" i="8"/>
  <c r="J63" i="8"/>
  <c r="J67" i="8"/>
  <c r="J71" i="8"/>
  <c r="J75" i="8"/>
  <c r="J79" i="8"/>
  <c r="J83" i="8"/>
  <c r="J87" i="8"/>
  <c r="J91" i="8"/>
  <c r="J95" i="8"/>
  <c r="J99" i="8"/>
  <c r="J103" i="8"/>
  <c r="J107" i="8"/>
  <c r="J111" i="8"/>
  <c r="J115" i="8"/>
  <c r="J119" i="8"/>
  <c r="J123" i="8"/>
  <c r="J127" i="8"/>
  <c r="J131" i="8"/>
  <c r="J135" i="8"/>
  <c r="J139" i="8"/>
  <c r="J143" i="8"/>
  <c r="J147" i="8"/>
  <c r="J151" i="8"/>
  <c r="J155" i="8"/>
  <c r="J159" i="8"/>
  <c r="J163" i="8"/>
  <c r="J167" i="8"/>
  <c r="J171" i="8"/>
  <c r="J175" i="8"/>
  <c r="J7" i="8"/>
  <c r="J15" i="8"/>
  <c r="J23" i="8"/>
  <c r="J35" i="8"/>
  <c r="J12" i="8"/>
  <c r="J20" i="8"/>
  <c r="J24" i="8"/>
  <c r="J28" i="8"/>
  <c r="J32" i="8"/>
  <c r="J36" i="8"/>
  <c r="J40" i="8"/>
  <c r="J44" i="8"/>
  <c r="J48" i="8"/>
  <c r="J52" i="8"/>
  <c r="J56" i="8"/>
  <c r="J60" i="8"/>
  <c r="J64" i="8"/>
  <c r="J68" i="8"/>
  <c r="J72" i="8"/>
  <c r="J76" i="8"/>
  <c r="J80" i="8"/>
  <c r="J84" i="8"/>
  <c r="J88" i="8"/>
  <c r="J92" i="8"/>
  <c r="J96" i="8"/>
  <c r="J100" i="8"/>
  <c r="J104" i="8"/>
  <c r="J108" i="8"/>
  <c r="J112" i="8"/>
  <c r="J116" i="8"/>
  <c r="J120" i="8"/>
  <c r="J124" i="8"/>
  <c r="J128" i="8"/>
  <c r="J132" i="8"/>
  <c r="J136" i="8"/>
  <c r="J140" i="8"/>
  <c r="J144" i="8"/>
  <c r="J148" i="8"/>
  <c r="J152" i="8"/>
  <c r="J156" i="8"/>
  <c r="J160" i="8"/>
  <c r="J164" i="8"/>
  <c r="J168" i="8"/>
  <c r="J172" i="8"/>
  <c r="J8" i="8"/>
  <c r="J16" i="8"/>
  <c r="AC220" i="2" l="1"/>
  <c r="AB220" i="2"/>
  <c r="AA220" i="2"/>
  <c r="Z220" i="2"/>
  <c r="Y220" i="2"/>
  <c r="X220" i="2"/>
  <c r="AC219" i="2"/>
  <c r="AB219" i="2"/>
  <c r="AA219" i="2"/>
  <c r="Z219" i="2"/>
  <c r="Y219" i="2"/>
  <c r="X219" i="2"/>
  <c r="AC213" i="2"/>
  <c r="AB213" i="2"/>
  <c r="AA213" i="2"/>
  <c r="Z213" i="2"/>
  <c r="Y213" i="2"/>
  <c r="X213" i="2"/>
  <c r="AC108" i="2"/>
  <c r="AB108" i="2"/>
  <c r="AA108" i="2"/>
  <c r="Z108" i="2"/>
  <c r="Y108" i="2"/>
  <c r="X108" i="2"/>
  <c r="AC36" i="2"/>
  <c r="AB36" i="2"/>
  <c r="AA36" i="2"/>
  <c r="Z36" i="2"/>
  <c r="Y36" i="2"/>
  <c r="X36" i="2"/>
  <c r="AC35" i="2"/>
  <c r="AB35" i="2"/>
  <c r="AA35" i="2"/>
  <c r="Z35" i="2"/>
  <c r="Y35" i="2"/>
  <c r="X35" i="2"/>
  <c r="AC3" i="2"/>
  <c r="AB3" i="2"/>
  <c r="AA3" i="2"/>
  <c r="Z3" i="2"/>
  <c r="Y3" i="2"/>
  <c r="X3" i="2"/>
  <c r="AC2" i="2"/>
  <c r="AB2" i="2"/>
  <c r="AA2" i="2"/>
  <c r="Z2" i="2"/>
  <c r="Y2" i="2"/>
  <c r="X2" i="2"/>
  <c r="AC206" i="2"/>
  <c r="AB206" i="2"/>
  <c r="AA206" i="2"/>
  <c r="Z206" i="2"/>
  <c r="Y206" i="2"/>
  <c r="X206" i="2"/>
  <c r="AC205" i="2"/>
  <c r="AB205" i="2"/>
  <c r="AA205" i="2"/>
  <c r="Z205" i="2"/>
  <c r="Y205" i="2"/>
  <c r="X205" i="2"/>
  <c r="AC204" i="2"/>
  <c r="AB204" i="2"/>
  <c r="AA204" i="2"/>
  <c r="Z204" i="2"/>
  <c r="Y204" i="2"/>
  <c r="X204" i="2"/>
  <c r="AC203" i="2"/>
  <c r="AB203" i="2"/>
  <c r="AA203" i="2"/>
  <c r="Z203" i="2"/>
  <c r="Y203" i="2"/>
  <c r="X203" i="2"/>
  <c r="AC202" i="2"/>
  <c r="AB202" i="2"/>
  <c r="AA202" i="2"/>
  <c r="Z202" i="2"/>
  <c r="Y202" i="2"/>
  <c r="X202" i="2"/>
  <c r="AC201" i="2"/>
  <c r="AB201" i="2"/>
  <c r="AA201" i="2"/>
  <c r="Z201" i="2"/>
  <c r="Y201" i="2"/>
  <c r="X201" i="2"/>
  <c r="AC200" i="2"/>
  <c r="AB200" i="2"/>
  <c r="AA200" i="2"/>
  <c r="Z200" i="2"/>
  <c r="Y200" i="2"/>
  <c r="X200" i="2"/>
  <c r="AC199" i="2"/>
  <c r="AB199" i="2"/>
  <c r="AA199" i="2"/>
  <c r="Z199" i="2"/>
  <c r="Y199" i="2"/>
  <c r="X199" i="2"/>
  <c r="AC198" i="2"/>
  <c r="AB198" i="2"/>
  <c r="AA198" i="2"/>
  <c r="Z198" i="2"/>
  <c r="Y198" i="2"/>
  <c r="X198" i="2"/>
  <c r="AC197" i="2"/>
  <c r="AB197" i="2"/>
  <c r="AA197" i="2"/>
  <c r="Z197" i="2"/>
  <c r="Y197" i="2"/>
  <c r="X197" i="2"/>
  <c r="AC196" i="2"/>
  <c r="AB196" i="2"/>
  <c r="AA196" i="2"/>
  <c r="Z196" i="2"/>
  <c r="Y196" i="2"/>
  <c r="X196" i="2"/>
  <c r="AC195" i="2"/>
  <c r="AB195" i="2"/>
  <c r="AA195" i="2"/>
  <c r="Z195" i="2"/>
  <c r="Y195" i="2"/>
  <c r="X195" i="2"/>
  <c r="AC194" i="2"/>
  <c r="AB194" i="2"/>
  <c r="AA194" i="2"/>
  <c r="Z194" i="2"/>
  <c r="Y194" i="2"/>
  <c r="X194" i="2"/>
  <c r="AC193" i="2"/>
  <c r="AB193" i="2"/>
  <c r="AA193" i="2"/>
  <c r="Z193" i="2"/>
  <c r="Y193" i="2"/>
  <c r="X193" i="2"/>
  <c r="AC192" i="2"/>
  <c r="AB192" i="2"/>
  <c r="AA192" i="2"/>
  <c r="Z192" i="2"/>
  <c r="Y192" i="2"/>
  <c r="X192" i="2"/>
  <c r="AC191" i="2"/>
  <c r="AB191" i="2"/>
  <c r="AA191" i="2"/>
  <c r="Z191" i="2"/>
  <c r="Y191" i="2"/>
  <c r="X191" i="2"/>
  <c r="AC190" i="2"/>
  <c r="AB190" i="2"/>
  <c r="AA190" i="2"/>
  <c r="Z190" i="2"/>
  <c r="Y190" i="2"/>
  <c r="X190" i="2"/>
  <c r="AC189" i="2"/>
  <c r="AB189" i="2"/>
  <c r="AA189" i="2"/>
  <c r="Z189" i="2"/>
  <c r="Y189" i="2"/>
  <c r="X189" i="2"/>
  <c r="AC188" i="2"/>
  <c r="AB188" i="2"/>
  <c r="AA188" i="2"/>
  <c r="Z188" i="2"/>
  <c r="Y188" i="2"/>
  <c r="X188" i="2"/>
  <c r="AC187" i="2"/>
  <c r="AB187" i="2"/>
  <c r="AA187" i="2"/>
  <c r="Z187" i="2"/>
  <c r="Y187" i="2"/>
  <c r="X187" i="2"/>
  <c r="AC186" i="2"/>
  <c r="AB186" i="2"/>
  <c r="AA186" i="2"/>
  <c r="Z186" i="2"/>
  <c r="Y186" i="2"/>
  <c r="X186" i="2"/>
  <c r="AC185" i="2"/>
  <c r="AB185" i="2"/>
  <c r="AA185" i="2"/>
  <c r="Z185" i="2"/>
  <c r="Y185" i="2"/>
  <c r="X185" i="2"/>
  <c r="AC184" i="2"/>
  <c r="AB184" i="2"/>
  <c r="AA184" i="2"/>
  <c r="Z184" i="2"/>
  <c r="Y184" i="2"/>
  <c r="X184" i="2"/>
  <c r="AC183" i="2"/>
  <c r="AB183" i="2"/>
  <c r="AA183" i="2"/>
  <c r="Z183" i="2"/>
  <c r="Y183" i="2"/>
  <c r="X183" i="2"/>
  <c r="AC182" i="2"/>
  <c r="AB182" i="2"/>
  <c r="AA182" i="2"/>
  <c r="Z182" i="2"/>
  <c r="Y182" i="2"/>
  <c r="X182" i="2"/>
  <c r="AC181" i="2"/>
  <c r="AB181" i="2"/>
  <c r="AA181" i="2"/>
  <c r="Z181" i="2"/>
  <c r="Y181" i="2"/>
  <c r="X181" i="2"/>
  <c r="AC180" i="2"/>
  <c r="AB180" i="2"/>
  <c r="AA180" i="2"/>
  <c r="Z180" i="2"/>
  <c r="Y180" i="2"/>
  <c r="X180" i="2"/>
  <c r="AC179" i="2"/>
  <c r="AB179" i="2"/>
  <c r="AA179" i="2"/>
  <c r="Z179" i="2"/>
  <c r="Y179" i="2"/>
  <c r="X179" i="2"/>
  <c r="AC178" i="2"/>
  <c r="AB178" i="2"/>
  <c r="AA178" i="2"/>
  <c r="Z178" i="2"/>
  <c r="Y178" i="2"/>
  <c r="X178" i="2"/>
  <c r="AC177" i="2"/>
  <c r="AB177" i="2"/>
  <c r="AA177" i="2"/>
  <c r="Z177" i="2"/>
  <c r="Y177" i="2"/>
  <c r="X177" i="2"/>
  <c r="AC176" i="2"/>
  <c r="AB176" i="2"/>
  <c r="AA176" i="2"/>
  <c r="Z176" i="2"/>
  <c r="Y176" i="2"/>
  <c r="X176" i="2"/>
  <c r="AC175" i="2"/>
  <c r="AB175" i="2"/>
  <c r="AA175" i="2"/>
  <c r="Z175" i="2"/>
  <c r="Y175" i="2"/>
  <c r="X175" i="2"/>
  <c r="AC174" i="2"/>
  <c r="AB174" i="2"/>
  <c r="AA174" i="2"/>
  <c r="Z174" i="2"/>
  <c r="Y174" i="2"/>
  <c r="X174" i="2"/>
  <c r="AC173" i="2"/>
  <c r="AB173" i="2"/>
  <c r="AA173" i="2"/>
  <c r="Z173" i="2"/>
  <c r="Y173" i="2"/>
  <c r="X173" i="2"/>
  <c r="AC172" i="2"/>
  <c r="AB172" i="2"/>
  <c r="AA172" i="2"/>
  <c r="Z172" i="2"/>
  <c r="Y172" i="2"/>
  <c r="X172" i="2"/>
  <c r="AC171" i="2"/>
  <c r="AB171" i="2"/>
  <c r="AA171" i="2"/>
  <c r="Z171" i="2"/>
  <c r="Y171" i="2"/>
  <c r="X171" i="2"/>
  <c r="AC170" i="2"/>
  <c r="AB170" i="2"/>
  <c r="AA170" i="2"/>
  <c r="Z170" i="2"/>
  <c r="Y170" i="2"/>
  <c r="X170" i="2"/>
  <c r="AC169" i="2"/>
  <c r="AB169" i="2"/>
  <c r="AA169" i="2"/>
  <c r="Z169" i="2"/>
  <c r="Y169" i="2"/>
  <c r="X169" i="2"/>
  <c r="AC168" i="2"/>
  <c r="AB168" i="2"/>
  <c r="AA168" i="2"/>
  <c r="Z168" i="2"/>
  <c r="Y168" i="2"/>
  <c r="X168" i="2"/>
  <c r="AC167" i="2"/>
  <c r="AB167" i="2"/>
  <c r="AA167" i="2"/>
  <c r="Z167" i="2"/>
  <c r="Y167" i="2"/>
  <c r="X167" i="2"/>
  <c r="AC166" i="2"/>
  <c r="AB166" i="2"/>
  <c r="AA166" i="2"/>
  <c r="Z166" i="2"/>
  <c r="Y166" i="2"/>
  <c r="X166" i="2"/>
  <c r="AC165" i="2"/>
  <c r="AB165" i="2"/>
  <c r="AA165" i="2"/>
  <c r="Z165" i="2"/>
  <c r="Y165" i="2"/>
  <c r="X165" i="2"/>
  <c r="AC164" i="2"/>
  <c r="AB164" i="2"/>
  <c r="AA164" i="2"/>
  <c r="Z164" i="2"/>
  <c r="Y164" i="2"/>
  <c r="X164" i="2"/>
  <c r="AC163" i="2"/>
  <c r="AB163" i="2"/>
  <c r="AA163" i="2"/>
  <c r="Z163" i="2"/>
  <c r="Y163" i="2"/>
  <c r="X163" i="2"/>
  <c r="AC162" i="2"/>
  <c r="AB162" i="2"/>
  <c r="AA162" i="2"/>
  <c r="Z162" i="2"/>
  <c r="Y162" i="2"/>
  <c r="X162" i="2"/>
  <c r="AC161" i="2"/>
  <c r="AB161" i="2"/>
  <c r="AA161" i="2"/>
  <c r="Z161" i="2"/>
  <c r="Y161" i="2"/>
  <c r="X161" i="2"/>
  <c r="AC160" i="2"/>
  <c r="AB160" i="2"/>
  <c r="AA160" i="2"/>
  <c r="Z160" i="2"/>
  <c r="Y160" i="2"/>
  <c r="X160" i="2"/>
  <c r="AC159" i="2"/>
  <c r="AB159" i="2"/>
  <c r="AA159" i="2"/>
  <c r="Z159" i="2"/>
  <c r="Y159" i="2"/>
  <c r="X159" i="2"/>
  <c r="AC158" i="2"/>
  <c r="AB158" i="2"/>
  <c r="AA158" i="2"/>
  <c r="Z158" i="2"/>
  <c r="Y158" i="2"/>
  <c r="X158" i="2"/>
  <c r="AC157" i="2"/>
  <c r="AB157" i="2"/>
  <c r="AA157" i="2"/>
  <c r="Z157" i="2"/>
  <c r="Y157" i="2"/>
  <c r="X157" i="2"/>
  <c r="AC156" i="2"/>
  <c r="AB156" i="2"/>
  <c r="AA156" i="2"/>
  <c r="Z156" i="2"/>
  <c r="Y156" i="2"/>
  <c r="X156" i="2"/>
  <c r="AC155" i="2"/>
  <c r="AB155" i="2"/>
  <c r="AA155" i="2"/>
  <c r="Z155" i="2"/>
  <c r="Y155" i="2"/>
  <c r="X155" i="2"/>
  <c r="AC154" i="2"/>
  <c r="AB154" i="2"/>
  <c r="AA154" i="2"/>
  <c r="Z154" i="2"/>
  <c r="Y154" i="2"/>
  <c r="X154" i="2"/>
  <c r="AC153" i="2"/>
  <c r="AB153" i="2"/>
  <c r="AA153" i="2"/>
  <c r="Z153" i="2"/>
  <c r="Y153" i="2"/>
  <c r="X153" i="2"/>
  <c r="AC152" i="2"/>
  <c r="AB152" i="2"/>
  <c r="AA152" i="2"/>
  <c r="Z152" i="2"/>
  <c r="Y152" i="2"/>
  <c r="X152" i="2"/>
  <c r="AC151" i="2"/>
  <c r="AB151" i="2"/>
  <c r="AA151" i="2"/>
  <c r="Z151" i="2"/>
  <c r="Y151" i="2"/>
  <c r="X151" i="2"/>
  <c r="AC150" i="2"/>
  <c r="AB150" i="2"/>
  <c r="AA150" i="2"/>
  <c r="Z150" i="2"/>
  <c r="Y150" i="2"/>
  <c r="X150" i="2"/>
  <c r="AC149" i="2"/>
  <c r="AB149" i="2"/>
  <c r="AA149" i="2"/>
  <c r="Z149" i="2"/>
  <c r="Y149" i="2"/>
  <c r="X149" i="2"/>
  <c r="AC148" i="2"/>
  <c r="AB148" i="2"/>
  <c r="AA148" i="2"/>
  <c r="Z148" i="2"/>
  <c r="Y148" i="2"/>
  <c r="X148" i="2"/>
  <c r="AC147" i="2"/>
  <c r="AB147" i="2"/>
  <c r="AA147" i="2"/>
  <c r="Z147" i="2"/>
  <c r="Y147" i="2"/>
  <c r="X147" i="2"/>
  <c r="AC146" i="2"/>
  <c r="AB146" i="2"/>
  <c r="AA146" i="2"/>
  <c r="Z146" i="2"/>
  <c r="Y146" i="2"/>
  <c r="X146" i="2"/>
  <c r="AC145" i="2"/>
  <c r="AB145" i="2"/>
  <c r="AA145" i="2"/>
  <c r="Z145" i="2"/>
  <c r="Y145" i="2"/>
  <c r="X145" i="2"/>
  <c r="AC144" i="2"/>
  <c r="AB144" i="2"/>
  <c r="AA144" i="2"/>
  <c r="Z144" i="2"/>
  <c r="Y144" i="2"/>
  <c r="X144" i="2"/>
  <c r="AC143" i="2"/>
  <c r="AB143" i="2"/>
  <c r="AA143" i="2"/>
  <c r="Z143" i="2"/>
  <c r="Y143" i="2"/>
  <c r="X143" i="2"/>
  <c r="AC142" i="2"/>
  <c r="AB142" i="2"/>
  <c r="AA142" i="2"/>
  <c r="Z142" i="2"/>
  <c r="Y142" i="2"/>
  <c r="X142" i="2"/>
  <c r="AC141" i="2"/>
  <c r="AB141" i="2"/>
  <c r="AA141" i="2"/>
  <c r="Z141" i="2"/>
  <c r="Y141" i="2"/>
  <c r="X141" i="2"/>
  <c r="AC140" i="2"/>
  <c r="AB140" i="2"/>
  <c r="AA140" i="2"/>
  <c r="Z140" i="2"/>
  <c r="Y140" i="2"/>
  <c r="X140" i="2"/>
  <c r="AC139" i="2"/>
  <c r="AB139" i="2"/>
  <c r="AA139" i="2"/>
  <c r="Z139" i="2"/>
  <c r="Y139" i="2"/>
  <c r="X139" i="2"/>
  <c r="AC138" i="2"/>
  <c r="AB138" i="2"/>
  <c r="AA138" i="2"/>
  <c r="Z138" i="2"/>
  <c r="Y138" i="2"/>
  <c r="X138" i="2"/>
  <c r="AC137" i="2"/>
  <c r="AB137" i="2"/>
  <c r="AA137" i="2"/>
  <c r="Z137" i="2"/>
  <c r="Y137" i="2"/>
  <c r="X137" i="2"/>
  <c r="AC136" i="2"/>
  <c r="AB136" i="2"/>
  <c r="AA136" i="2"/>
  <c r="Z136" i="2"/>
  <c r="Y136" i="2"/>
  <c r="X136" i="2"/>
  <c r="AC135" i="2"/>
  <c r="AB135" i="2"/>
  <c r="AA135" i="2"/>
  <c r="Z135" i="2"/>
  <c r="Y135" i="2"/>
  <c r="X135" i="2"/>
  <c r="AC134" i="2"/>
  <c r="AB134" i="2"/>
  <c r="AA134" i="2"/>
  <c r="Z134" i="2"/>
  <c r="Y134" i="2"/>
  <c r="X134" i="2"/>
  <c r="AC133" i="2"/>
  <c r="AB133" i="2"/>
  <c r="AA133" i="2"/>
  <c r="Z133" i="2"/>
  <c r="Y133" i="2"/>
  <c r="X133" i="2"/>
  <c r="AC132" i="2"/>
  <c r="AB132" i="2"/>
  <c r="AA132" i="2"/>
  <c r="Z132" i="2"/>
  <c r="Y132" i="2"/>
  <c r="X132" i="2"/>
  <c r="AC131" i="2"/>
  <c r="AB131" i="2"/>
  <c r="AA131" i="2"/>
  <c r="Z131" i="2"/>
  <c r="Y131" i="2"/>
  <c r="X131" i="2"/>
  <c r="AC130" i="2"/>
  <c r="AB130" i="2"/>
  <c r="AA130" i="2"/>
  <c r="Z130" i="2"/>
  <c r="Y130" i="2"/>
  <c r="X130" i="2"/>
  <c r="AC129" i="2"/>
  <c r="AB129" i="2"/>
  <c r="AA129" i="2"/>
  <c r="Z129" i="2"/>
  <c r="Y129" i="2"/>
  <c r="X129" i="2"/>
  <c r="AC128" i="2"/>
  <c r="AB128" i="2"/>
  <c r="AA128" i="2"/>
  <c r="Z128" i="2"/>
  <c r="Y128" i="2"/>
  <c r="X128" i="2"/>
  <c r="AC127" i="2"/>
  <c r="AB127" i="2"/>
  <c r="AA127" i="2"/>
  <c r="Z127" i="2"/>
  <c r="Y127" i="2"/>
  <c r="X127" i="2"/>
  <c r="AC126" i="2"/>
  <c r="AB126" i="2"/>
  <c r="AA126" i="2"/>
  <c r="Z126" i="2"/>
  <c r="Y126" i="2"/>
  <c r="X126" i="2"/>
  <c r="AC125" i="2"/>
  <c r="AB125" i="2"/>
  <c r="AA125" i="2"/>
  <c r="Z125" i="2"/>
  <c r="Y125" i="2"/>
  <c r="X125" i="2"/>
  <c r="AC124" i="2"/>
  <c r="AB124" i="2"/>
  <c r="AA124" i="2"/>
  <c r="Z124" i="2"/>
  <c r="Y124" i="2"/>
  <c r="X124" i="2"/>
  <c r="AC123" i="2"/>
  <c r="AB123" i="2"/>
  <c r="AA123" i="2"/>
  <c r="Z123" i="2"/>
  <c r="Y123" i="2"/>
  <c r="X123" i="2"/>
  <c r="AC122" i="2"/>
  <c r="AB122" i="2"/>
  <c r="AA122" i="2"/>
  <c r="Z122" i="2"/>
  <c r="Y122" i="2"/>
  <c r="X122" i="2"/>
  <c r="AC34" i="2"/>
  <c r="AB34" i="2"/>
  <c r="AA34" i="2"/>
  <c r="Z34" i="2"/>
  <c r="Y34" i="2"/>
  <c r="X34" i="2"/>
  <c r="AC33" i="2"/>
  <c r="AB33" i="2"/>
  <c r="AA33" i="2"/>
  <c r="Z33" i="2"/>
  <c r="Y33" i="2"/>
  <c r="X33" i="2"/>
  <c r="AC32" i="2"/>
  <c r="AB32" i="2"/>
  <c r="AA32" i="2"/>
  <c r="Z32" i="2"/>
  <c r="Y32" i="2"/>
  <c r="X32" i="2"/>
  <c r="AC31" i="2"/>
  <c r="AB31" i="2"/>
  <c r="AA31" i="2"/>
  <c r="Z31" i="2"/>
  <c r="Y31" i="2"/>
  <c r="X31" i="2"/>
  <c r="AC30" i="2"/>
  <c r="AB30" i="2"/>
  <c r="AA30" i="2"/>
  <c r="Z30" i="2"/>
  <c r="Y30" i="2"/>
  <c r="X30" i="2"/>
  <c r="AC29" i="2"/>
  <c r="AB29" i="2"/>
  <c r="AA29" i="2"/>
  <c r="Z29" i="2"/>
  <c r="Y29" i="2"/>
  <c r="X29" i="2"/>
  <c r="AC28" i="2"/>
  <c r="AB28" i="2"/>
  <c r="AA28" i="2"/>
  <c r="Z28" i="2"/>
  <c r="Y28" i="2"/>
  <c r="X28" i="2"/>
  <c r="AC27" i="2"/>
  <c r="AB27" i="2"/>
  <c r="AA27" i="2"/>
  <c r="Z27" i="2"/>
  <c r="Y27" i="2"/>
  <c r="X27" i="2"/>
  <c r="AC26" i="2"/>
  <c r="AB26" i="2"/>
  <c r="AA26" i="2"/>
  <c r="Z26" i="2"/>
  <c r="Y26" i="2"/>
  <c r="X26" i="2"/>
  <c r="AC25" i="2"/>
  <c r="AB25" i="2"/>
  <c r="AA25" i="2"/>
  <c r="Z25" i="2"/>
  <c r="Y25" i="2"/>
  <c r="X25" i="2"/>
  <c r="AC24" i="2"/>
  <c r="AB24" i="2"/>
  <c r="AA24" i="2"/>
  <c r="Z24" i="2"/>
  <c r="Y24" i="2"/>
  <c r="X24" i="2"/>
  <c r="AC23" i="2"/>
  <c r="AB23" i="2"/>
  <c r="AA23" i="2"/>
  <c r="Z23" i="2"/>
  <c r="Y23" i="2"/>
  <c r="X23" i="2"/>
  <c r="AC22" i="2"/>
  <c r="AB22" i="2"/>
  <c r="AA22" i="2"/>
  <c r="Z22" i="2"/>
  <c r="Y22" i="2"/>
  <c r="X22" i="2"/>
  <c r="AC21" i="2"/>
  <c r="AB21" i="2"/>
  <c r="AA21" i="2"/>
  <c r="Z21" i="2"/>
  <c r="Y21" i="2"/>
  <c r="X21" i="2"/>
  <c r="AC20" i="2"/>
  <c r="AB20" i="2"/>
  <c r="AA20" i="2"/>
  <c r="Z20" i="2"/>
  <c r="Y20" i="2"/>
  <c r="X20" i="2"/>
  <c r="AC19" i="2"/>
  <c r="AB19" i="2"/>
  <c r="AA19" i="2"/>
  <c r="Z19" i="2"/>
  <c r="Y19" i="2"/>
  <c r="X19" i="2"/>
  <c r="AC218" i="2"/>
  <c r="AB218" i="2"/>
  <c r="AA218" i="2"/>
  <c r="Z218" i="2"/>
  <c r="Y218" i="2"/>
  <c r="X218" i="2"/>
  <c r="AC217" i="2"/>
  <c r="AB217" i="2"/>
  <c r="AA217" i="2"/>
  <c r="Z217" i="2"/>
  <c r="Y217" i="2"/>
  <c r="X217" i="2"/>
  <c r="AC216" i="2"/>
  <c r="AB216" i="2"/>
  <c r="AA216" i="2"/>
  <c r="Z216" i="2"/>
  <c r="Y216" i="2"/>
  <c r="X216" i="2"/>
  <c r="AC18" i="2"/>
  <c r="AB18" i="2"/>
  <c r="AA18" i="2"/>
  <c r="Z18" i="2"/>
  <c r="Y18" i="2"/>
  <c r="X18" i="2"/>
  <c r="AC17" i="2"/>
  <c r="AB17" i="2"/>
  <c r="AA17" i="2"/>
  <c r="Z17" i="2"/>
  <c r="Y17" i="2"/>
  <c r="X17" i="2"/>
  <c r="AC16" i="2"/>
  <c r="AB16" i="2"/>
  <c r="AA16" i="2"/>
  <c r="Z16" i="2"/>
  <c r="Y16" i="2"/>
  <c r="X16" i="2"/>
  <c r="AC15" i="2"/>
  <c r="AB15" i="2"/>
  <c r="AA15" i="2"/>
  <c r="Z15" i="2"/>
  <c r="Y15" i="2"/>
  <c r="X15" i="2"/>
  <c r="AC14" i="2"/>
  <c r="AB14" i="2"/>
  <c r="AA14" i="2"/>
  <c r="Z14" i="2"/>
  <c r="Y14" i="2"/>
  <c r="X14" i="2"/>
  <c r="AC13" i="2"/>
  <c r="AB13" i="2"/>
  <c r="AA13" i="2"/>
  <c r="Z13" i="2"/>
  <c r="Y13" i="2"/>
  <c r="X13" i="2"/>
  <c r="AC12" i="2"/>
  <c r="AB12" i="2"/>
  <c r="AA12" i="2"/>
  <c r="Z12" i="2"/>
  <c r="Y12" i="2"/>
  <c r="X12" i="2"/>
  <c r="AC11" i="2"/>
  <c r="AB11" i="2"/>
  <c r="AA11" i="2"/>
  <c r="Z11" i="2"/>
  <c r="Y11" i="2"/>
  <c r="X11" i="2"/>
  <c r="AC10" i="2"/>
  <c r="AB10" i="2"/>
  <c r="AA10" i="2"/>
  <c r="Z10" i="2"/>
  <c r="Y10" i="2"/>
  <c r="X10" i="2"/>
  <c r="AC9" i="2"/>
  <c r="AB9" i="2"/>
  <c r="AA9" i="2"/>
  <c r="Z9" i="2"/>
  <c r="Y9" i="2"/>
  <c r="X9" i="2"/>
  <c r="AC8" i="2"/>
  <c r="AB8" i="2"/>
  <c r="AA8" i="2"/>
  <c r="Z8" i="2"/>
  <c r="Y8" i="2"/>
  <c r="X8" i="2"/>
  <c r="AC7" i="2"/>
  <c r="AB7" i="2"/>
  <c r="AA7" i="2"/>
  <c r="Z7" i="2"/>
  <c r="Y7" i="2"/>
  <c r="X7" i="2"/>
  <c r="AC6" i="2"/>
  <c r="AB6" i="2"/>
  <c r="AA6" i="2"/>
  <c r="Z6" i="2"/>
  <c r="Y6" i="2"/>
  <c r="X6" i="2"/>
  <c r="AC5" i="2"/>
  <c r="AB5" i="2"/>
  <c r="AA5" i="2"/>
  <c r="Z5" i="2"/>
  <c r="Y5" i="2"/>
  <c r="X5" i="2"/>
  <c r="AC4" i="2"/>
  <c r="AB4" i="2"/>
  <c r="AA4" i="2"/>
  <c r="Z4" i="2"/>
  <c r="Y4" i="2"/>
  <c r="X4" i="2"/>
  <c r="AC44" i="2"/>
  <c r="AB44" i="2"/>
  <c r="AA44" i="2"/>
  <c r="Z44" i="2"/>
  <c r="Y44" i="2"/>
  <c r="X44" i="2"/>
  <c r="AC43" i="2"/>
  <c r="AB43" i="2"/>
  <c r="AA43" i="2"/>
  <c r="Z43" i="2"/>
  <c r="Y43" i="2"/>
  <c r="X43" i="2"/>
  <c r="AC42" i="2"/>
  <c r="AB42" i="2"/>
  <c r="AA42" i="2"/>
  <c r="Z42" i="2"/>
  <c r="Y42" i="2"/>
  <c r="X42" i="2"/>
  <c r="AC41" i="2"/>
  <c r="AB41" i="2"/>
  <c r="AA41" i="2"/>
  <c r="Z41" i="2"/>
  <c r="Y41" i="2"/>
  <c r="X41" i="2"/>
  <c r="AC40" i="2"/>
  <c r="AB40" i="2"/>
  <c r="AA40" i="2"/>
  <c r="Z40" i="2"/>
  <c r="Y40" i="2"/>
  <c r="X40" i="2"/>
  <c r="AC39" i="2"/>
  <c r="AB39" i="2"/>
  <c r="AA39" i="2"/>
  <c r="Z39" i="2"/>
  <c r="Y39" i="2"/>
  <c r="X39" i="2"/>
  <c r="AC38" i="2"/>
  <c r="AB38" i="2"/>
  <c r="AA38" i="2"/>
  <c r="Z38" i="2"/>
  <c r="Y38" i="2"/>
  <c r="X38" i="2"/>
  <c r="AC37" i="2"/>
  <c r="AB37" i="2"/>
  <c r="AA37" i="2"/>
  <c r="Z37" i="2"/>
  <c r="Y37" i="2"/>
  <c r="X37" i="2"/>
  <c r="AC69" i="2"/>
  <c r="AB69" i="2"/>
  <c r="AA69" i="2"/>
  <c r="Z69" i="2"/>
  <c r="Y69" i="2"/>
  <c r="X69" i="2"/>
  <c r="AC68" i="2"/>
  <c r="AB68" i="2"/>
  <c r="AA68" i="2"/>
  <c r="Z68" i="2"/>
  <c r="Y68" i="2"/>
  <c r="X68" i="2"/>
  <c r="AC67" i="2"/>
  <c r="AB67" i="2"/>
  <c r="AA67" i="2"/>
  <c r="Z67" i="2"/>
  <c r="Y67" i="2"/>
  <c r="X67" i="2"/>
  <c r="AC66" i="2"/>
  <c r="AB66" i="2"/>
  <c r="Z66" i="2"/>
  <c r="Y66" i="2"/>
  <c r="X66" i="2"/>
  <c r="AC65" i="2"/>
  <c r="AB65" i="2"/>
  <c r="AA65" i="2"/>
  <c r="Z65" i="2"/>
  <c r="Y65" i="2"/>
  <c r="X65" i="2"/>
  <c r="AC64" i="2"/>
  <c r="AB64" i="2"/>
  <c r="AA64" i="2"/>
  <c r="Z64" i="2"/>
  <c r="Y64" i="2"/>
  <c r="X64" i="2"/>
  <c r="AC63" i="2"/>
  <c r="AB63" i="2"/>
  <c r="AA63" i="2"/>
  <c r="Z63" i="2"/>
  <c r="Y63" i="2"/>
  <c r="X63" i="2"/>
  <c r="AC62" i="2"/>
  <c r="AB62" i="2"/>
  <c r="AA62" i="2"/>
  <c r="Z62" i="2"/>
  <c r="Y62" i="2"/>
  <c r="X62" i="2"/>
  <c r="AC61" i="2"/>
  <c r="AB61" i="2"/>
  <c r="AA61" i="2"/>
  <c r="Z61" i="2"/>
  <c r="Y61" i="2"/>
  <c r="X61" i="2"/>
  <c r="AC60" i="2"/>
  <c r="AB60" i="2"/>
  <c r="AA60" i="2"/>
  <c r="Z60" i="2"/>
  <c r="Y60" i="2"/>
  <c r="X60" i="2"/>
  <c r="AC59" i="2"/>
  <c r="AB59" i="2"/>
  <c r="AA59" i="2"/>
  <c r="Z59" i="2"/>
  <c r="Y59" i="2"/>
  <c r="X59" i="2"/>
  <c r="AC58" i="2"/>
  <c r="AB58" i="2"/>
  <c r="AA58" i="2"/>
  <c r="Z58" i="2"/>
  <c r="Y58" i="2"/>
  <c r="X58" i="2"/>
  <c r="AC57" i="2"/>
  <c r="AB57" i="2"/>
  <c r="AA57" i="2"/>
  <c r="Z57" i="2"/>
  <c r="Y57" i="2"/>
  <c r="X57" i="2"/>
  <c r="AC56" i="2"/>
  <c r="AB56" i="2"/>
  <c r="AA56" i="2"/>
  <c r="Z56" i="2"/>
  <c r="Y56" i="2"/>
  <c r="X56" i="2"/>
  <c r="AC55" i="2"/>
  <c r="AB55" i="2"/>
  <c r="AA55" i="2"/>
  <c r="Z55" i="2"/>
  <c r="Y55" i="2"/>
  <c r="X55" i="2"/>
  <c r="AC54" i="2"/>
  <c r="AB54" i="2"/>
  <c r="AA54" i="2"/>
  <c r="Z54" i="2"/>
  <c r="Y54" i="2"/>
  <c r="X54" i="2"/>
  <c r="AC53" i="2"/>
  <c r="AB53" i="2"/>
  <c r="AA53" i="2"/>
  <c r="Z53" i="2"/>
  <c r="Y53" i="2"/>
  <c r="X53" i="2"/>
  <c r="AC52" i="2"/>
  <c r="AB52" i="2"/>
  <c r="AA52" i="2"/>
  <c r="Z52" i="2"/>
  <c r="Y52" i="2"/>
  <c r="X52" i="2"/>
  <c r="AC51" i="2"/>
  <c r="AB51" i="2"/>
  <c r="AA51" i="2"/>
  <c r="Z51" i="2"/>
  <c r="Y51" i="2"/>
  <c r="X51" i="2"/>
  <c r="AC50" i="2"/>
  <c r="AB50" i="2"/>
  <c r="AA50" i="2"/>
  <c r="Z50" i="2"/>
  <c r="Y50" i="2"/>
  <c r="X50" i="2"/>
  <c r="AC49" i="2"/>
  <c r="AB49" i="2"/>
  <c r="AA49" i="2"/>
  <c r="Z49" i="2"/>
  <c r="Y49" i="2"/>
  <c r="X49" i="2"/>
  <c r="AC48" i="2"/>
  <c r="AB48" i="2"/>
  <c r="AA48" i="2"/>
  <c r="Z48" i="2"/>
  <c r="Y48" i="2"/>
  <c r="X48" i="2"/>
  <c r="AC47" i="2"/>
  <c r="AB47" i="2"/>
  <c r="AA47" i="2"/>
  <c r="Z47" i="2"/>
  <c r="Y47" i="2"/>
  <c r="X47" i="2"/>
  <c r="AC46" i="2"/>
  <c r="AB46" i="2"/>
  <c r="AA46" i="2"/>
  <c r="Z46" i="2"/>
  <c r="Y46" i="2"/>
  <c r="X46" i="2"/>
  <c r="AC45" i="2"/>
  <c r="AB45" i="2"/>
  <c r="AA45" i="2"/>
  <c r="Z45" i="2"/>
  <c r="Y45" i="2"/>
  <c r="X45" i="2"/>
  <c r="AC93" i="2"/>
  <c r="AB93" i="2"/>
  <c r="AA93" i="2"/>
  <c r="Z93" i="2"/>
  <c r="Y93" i="2"/>
  <c r="X93" i="2"/>
  <c r="AC92" i="2"/>
  <c r="AB92" i="2"/>
  <c r="AA92" i="2"/>
  <c r="Z92" i="2"/>
  <c r="Y92" i="2"/>
  <c r="X92" i="2"/>
  <c r="AC91" i="2"/>
  <c r="AB91" i="2"/>
  <c r="AA91" i="2"/>
  <c r="Z91" i="2"/>
  <c r="Y91" i="2"/>
  <c r="X91" i="2"/>
  <c r="AC90" i="2"/>
  <c r="AB90" i="2"/>
  <c r="AA90" i="2"/>
  <c r="Z90" i="2"/>
  <c r="Y90" i="2"/>
  <c r="X90" i="2"/>
  <c r="AC89" i="2"/>
  <c r="AB89" i="2"/>
  <c r="AA89" i="2"/>
  <c r="Z89" i="2"/>
  <c r="Y89" i="2"/>
  <c r="X89" i="2"/>
  <c r="AC88" i="2"/>
  <c r="AB88" i="2"/>
  <c r="AA88" i="2"/>
  <c r="Z88" i="2"/>
  <c r="Y88" i="2"/>
  <c r="X88" i="2"/>
  <c r="AC87" i="2"/>
  <c r="AB87" i="2"/>
  <c r="AA87" i="2"/>
  <c r="Z87" i="2"/>
  <c r="Y87" i="2"/>
  <c r="X87" i="2"/>
  <c r="AC86" i="2"/>
  <c r="AB86" i="2"/>
  <c r="AA86" i="2"/>
  <c r="Z86" i="2"/>
  <c r="Y86" i="2"/>
  <c r="X86" i="2"/>
  <c r="AC85" i="2"/>
  <c r="AB85" i="2"/>
  <c r="AA85" i="2"/>
  <c r="Z85" i="2"/>
  <c r="Y85" i="2"/>
  <c r="X85" i="2"/>
  <c r="AC84" i="2"/>
  <c r="AB84" i="2"/>
  <c r="AA84" i="2"/>
  <c r="Z84" i="2"/>
  <c r="Y84" i="2"/>
  <c r="X84" i="2"/>
  <c r="AC83" i="2"/>
  <c r="AB83" i="2"/>
  <c r="AA83" i="2"/>
  <c r="Z83" i="2"/>
  <c r="Y83" i="2"/>
  <c r="X83" i="2"/>
  <c r="AC82" i="2"/>
  <c r="AB82" i="2"/>
  <c r="AA82" i="2"/>
  <c r="Z82" i="2"/>
  <c r="Y82" i="2"/>
  <c r="X82" i="2"/>
  <c r="AB81" i="2"/>
  <c r="AA81" i="2"/>
  <c r="Z81" i="2"/>
  <c r="Y81" i="2"/>
  <c r="X81" i="2"/>
  <c r="AC80" i="2"/>
  <c r="AB80" i="2"/>
  <c r="AA80" i="2"/>
  <c r="Z80" i="2"/>
  <c r="Y80" i="2"/>
  <c r="X80" i="2"/>
  <c r="AC79" i="2"/>
  <c r="AB79" i="2"/>
  <c r="AA79" i="2"/>
  <c r="Z79" i="2"/>
  <c r="Y79" i="2"/>
  <c r="X79" i="2"/>
  <c r="AC78" i="2"/>
  <c r="AA78" i="2"/>
  <c r="Z78" i="2"/>
  <c r="Y78" i="2"/>
  <c r="X78" i="2"/>
  <c r="AC77" i="2"/>
  <c r="AB77" i="2"/>
  <c r="AA77" i="2"/>
  <c r="Z77" i="2"/>
  <c r="Y77" i="2"/>
  <c r="X77" i="2"/>
  <c r="AC76" i="2"/>
  <c r="AB76" i="2"/>
  <c r="AA76" i="2"/>
  <c r="Z76" i="2"/>
  <c r="Y76" i="2"/>
  <c r="X76" i="2"/>
  <c r="AC75" i="2"/>
  <c r="AB75" i="2"/>
  <c r="AA75" i="2"/>
  <c r="Z75" i="2"/>
  <c r="Y75" i="2"/>
  <c r="X75" i="2"/>
  <c r="AC74" i="2"/>
  <c r="AB74" i="2"/>
  <c r="AA74" i="2"/>
  <c r="Z74" i="2"/>
  <c r="Y74" i="2"/>
  <c r="X74" i="2"/>
  <c r="AC73" i="2"/>
  <c r="AB73" i="2"/>
  <c r="AA73" i="2"/>
  <c r="Z73" i="2"/>
  <c r="Y73" i="2"/>
  <c r="X73" i="2"/>
  <c r="AC72" i="2"/>
  <c r="AB72" i="2"/>
  <c r="AA72" i="2"/>
  <c r="Z72" i="2"/>
  <c r="Y72" i="2"/>
  <c r="X72" i="2"/>
  <c r="AC71" i="2"/>
  <c r="AB71" i="2"/>
  <c r="AA71" i="2"/>
  <c r="Z71" i="2"/>
  <c r="Y71" i="2"/>
  <c r="X71" i="2"/>
  <c r="AC70" i="2"/>
  <c r="AB70" i="2"/>
  <c r="AA70" i="2"/>
  <c r="Z70" i="2"/>
  <c r="Y70" i="2"/>
  <c r="X70" i="2"/>
  <c r="AC107" i="2"/>
  <c r="AB107" i="2"/>
  <c r="AA107" i="2"/>
  <c r="Z107" i="2"/>
  <c r="Y107" i="2"/>
  <c r="X107" i="2"/>
  <c r="AC106" i="2"/>
  <c r="AB106" i="2"/>
  <c r="AA106" i="2"/>
  <c r="Z106" i="2"/>
  <c r="Y106" i="2"/>
  <c r="X106" i="2"/>
  <c r="AC105" i="2"/>
  <c r="AB105" i="2"/>
  <c r="AA105" i="2"/>
  <c r="Z105" i="2"/>
  <c r="Y105" i="2"/>
  <c r="X105" i="2"/>
  <c r="AC104" i="2"/>
  <c r="AB104" i="2"/>
  <c r="AA104" i="2"/>
  <c r="Z104" i="2"/>
  <c r="Y104" i="2"/>
  <c r="X104" i="2"/>
  <c r="AC103" i="2"/>
  <c r="AB103" i="2"/>
  <c r="AA103" i="2"/>
  <c r="Z103" i="2"/>
  <c r="Y103" i="2"/>
  <c r="X103" i="2"/>
  <c r="AC102" i="2"/>
  <c r="AB102" i="2"/>
  <c r="AA102" i="2"/>
  <c r="Z102" i="2"/>
  <c r="Y102" i="2"/>
  <c r="X102" i="2"/>
  <c r="AC101" i="2"/>
  <c r="AB101" i="2"/>
  <c r="AA101" i="2"/>
  <c r="Z101" i="2"/>
  <c r="Y101" i="2"/>
  <c r="X101" i="2"/>
  <c r="AC100" i="2"/>
  <c r="AB100" i="2"/>
  <c r="AA100" i="2"/>
  <c r="Z100" i="2"/>
  <c r="Y100" i="2"/>
  <c r="X100" i="2"/>
  <c r="AB99" i="2"/>
  <c r="AA99" i="2"/>
  <c r="Z99" i="2"/>
  <c r="Y99" i="2"/>
  <c r="X99" i="2"/>
  <c r="AC98" i="2"/>
  <c r="AB98" i="2"/>
  <c r="AA98" i="2"/>
  <c r="Z98" i="2"/>
  <c r="Y98" i="2"/>
  <c r="X98" i="2"/>
  <c r="AC97" i="2"/>
  <c r="AB97" i="2"/>
  <c r="AA97" i="2"/>
  <c r="Z97" i="2"/>
  <c r="Y97" i="2"/>
  <c r="X97" i="2"/>
  <c r="AC96" i="2"/>
  <c r="AB96" i="2"/>
  <c r="AA96" i="2"/>
  <c r="Z96" i="2"/>
  <c r="Y96" i="2"/>
  <c r="X96" i="2"/>
  <c r="AC95" i="2"/>
  <c r="AB95" i="2"/>
  <c r="AA95" i="2"/>
  <c r="Z95" i="2"/>
  <c r="Y95" i="2"/>
  <c r="X95" i="2"/>
  <c r="AC119" i="2"/>
  <c r="AB119" i="2"/>
  <c r="AA119" i="2"/>
  <c r="Z119" i="2"/>
  <c r="Y119" i="2"/>
  <c r="X119" i="2"/>
  <c r="AC118" i="2"/>
  <c r="AB118" i="2"/>
  <c r="AA118" i="2"/>
  <c r="Z118" i="2"/>
  <c r="Y118" i="2"/>
  <c r="X118" i="2"/>
  <c r="AC117" i="2"/>
  <c r="AB117" i="2"/>
  <c r="AA117" i="2"/>
  <c r="Z117" i="2"/>
  <c r="Y117" i="2"/>
  <c r="X117" i="2"/>
  <c r="AB116" i="2"/>
  <c r="AA116" i="2"/>
  <c r="Z116" i="2"/>
  <c r="Y116" i="2"/>
  <c r="X116" i="2"/>
  <c r="AB115" i="2"/>
  <c r="AA115" i="2"/>
  <c r="Z115" i="2"/>
  <c r="Y115" i="2"/>
  <c r="X115" i="2"/>
  <c r="AC114" i="2"/>
  <c r="AB114" i="2"/>
  <c r="AA114" i="2"/>
  <c r="Z114" i="2"/>
  <c r="Y114" i="2"/>
  <c r="X114" i="2"/>
  <c r="AC113" i="2"/>
  <c r="AB113" i="2"/>
  <c r="AA113" i="2"/>
  <c r="Z113" i="2"/>
  <c r="Y113" i="2"/>
  <c r="X113" i="2"/>
  <c r="AC112" i="2"/>
  <c r="AB112" i="2"/>
  <c r="AA112" i="2"/>
  <c r="Z112" i="2"/>
  <c r="Y112" i="2"/>
  <c r="X112" i="2"/>
  <c r="AC111" i="2"/>
  <c r="AB111" i="2"/>
  <c r="AA111" i="2"/>
  <c r="Z111" i="2"/>
  <c r="Y111" i="2"/>
  <c r="X111" i="2"/>
  <c r="AC110" i="2"/>
  <c r="AB110" i="2"/>
  <c r="AA110" i="2"/>
  <c r="Z110" i="2"/>
  <c r="Y110" i="2"/>
  <c r="X110" i="2"/>
  <c r="AC109" i="2"/>
  <c r="AB109" i="2"/>
  <c r="AA109" i="2"/>
  <c r="Z109" i="2"/>
  <c r="Y109" i="2"/>
  <c r="X109" i="2"/>
  <c r="AC94" i="2"/>
  <c r="AB94" i="2"/>
  <c r="AA94" i="2"/>
  <c r="Z94" i="2"/>
  <c r="Y94" i="2"/>
  <c r="X94" i="2"/>
  <c r="AC121" i="2"/>
  <c r="AB121" i="2"/>
  <c r="AA121" i="2"/>
  <c r="Z121" i="2"/>
  <c r="Y121" i="2"/>
  <c r="X121" i="2"/>
  <c r="AC120" i="2"/>
  <c r="AB120" i="2"/>
  <c r="AA120" i="2"/>
  <c r="Z120" i="2"/>
  <c r="Y120" i="2"/>
  <c r="X120" i="2"/>
  <c r="H197" i="8"/>
  <c r="E184" i="8"/>
  <c r="K206" i="2"/>
  <c r="G206" i="2"/>
  <c r="F206" i="2"/>
  <c r="K205" i="2"/>
  <c r="G205" i="2"/>
  <c r="F205" i="2"/>
  <c r="O204" i="2"/>
  <c r="N204" i="2"/>
  <c r="O203" i="2"/>
  <c r="N203" i="2"/>
  <c r="O202" i="2"/>
  <c r="N202" i="2"/>
  <c r="O201" i="2"/>
  <c r="N201" i="2"/>
  <c r="K200" i="2"/>
  <c r="F200" i="2"/>
  <c r="G200" i="2"/>
  <c r="K199" i="2"/>
  <c r="F199" i="2"/>
  <c r="G199" i="2"/>
  <c r="O198" i="2"/>
  <c r="N198" i="2"/>
  <c r="O197" i="2"/>
  <c r="N197" i="2"/>
  <c r="O196" i="2"/>
  <c r="N196" i="2"/>
  <c r="O195" i="2"/>
  <c r="N195" i="2"/>
  <c r="O178" i="2"/>
  <c r="N178" i="2"/>
  <c r="F178" i="2" s="1"/>
  <c r="O177" i="2"/>
  <c r="N177" i="2"/>
  <c r="F177" i="2" s="1"/>
  <c r="O176" i="2"/>
  <c r="N176" i="2"/>
  <c r="O175" i="2"/>
  <c r="N175" i="2"/>
  <c r="F175" i="2" s="1"/>
  <c r="F190" i="2"/>
  <c r="O194" i="2"/>
  <c r="N194" i="2"/>
  <c r="K192" i="2"/>
  <c r="G192" i="2"/>
  <c r="K191" i="2"/>
  <c r="G191" i="2"/>
  <c r="F191" i="2"/>
  <c r="K190" i="2"/>
  <c r="G190" i="2"/>
  <c r="O189" i="2"/>
  <c r="N189" i="2"/>
  <c r="O188" i="2"/>
  <c r="N188" i="2"/>
  <c r="O187" i="2"/>
  <c r="N187" i="2"/>
  <c r="O186" i="2"/>
  <c r="N186" i="2"/>
  <c r="O185" i="2"/>
  <c r="N185" i="2"/>
  <c r="K185" i="2"/>
  <c r="G185" i="2"/>
  <c r="F185" i="2"/>
  <c r="K184" i="2"/>
  <c r="G184" i="2"/>
  <c r="K183" i="2"/>
  <c r="G183" i="2"/>
  <c r="K182" i="2"/>
  <c r="F182" i="2"/>
  <c r="F181" i="2"/>
  <c r="K181" i="2"/>
  <c r="G181" i="2"/>
  <c r="O180" i="2"/>
  <c r="N180" i="2"/>
  <c r="O179" i="2"/>
  <c r="N179" i="2"/>
  <c r="K179" i="2"/>
  <c r="G179" i="2"/>
  <c r="F179" i="2"/>
  <c r="O174" i="2"/>
  <c r="N174" i="2"/>
  <c r="O173" i="2"/>
  <c r="N173" i="2"/>
  <c r="O172" i="2"/>
  <c r="N172" i="2"/>
  <c r="O171" i="2"/>
  <c r="N171" i="2"/>
  <c r="O170" i="2"/>
  <c r="N170" i="2"/>
  <c r="K170" i="2"/>
  <c r="G170" i="2"/>
  <c r="F170" i="2"/>
  <c r="O169" i="2"/>
  <c r="N169" i="2"/>
  <c r="K169" i="2"/>
  <c r="G169" i="2"/>
  <c r="F169" i="2"/>
  <c r="O168" i="2"/>
  <c r="N168" i="2"/>
  <c r="O167" i="2"/>
  <c r="N167" i="2"/>
  <c r="O166" i="2"/>
  <c r="N166" i="2"/>
  <c r="O165" i="2"/>
  <c r="N165" i="2"/>
  <c r="O164" i="2"/>
  <c r="N164" i="2"/>
  <c r="K164" i="2"/>
  <c r="G164" i="2"/>
  <c r="F164" i="2"/>
  <c r="O163" i="2"/>
  <c r="N163" i="2"/>
  <c r="O162" i="2"/>
  <c r="N162" i="2"/>
  <c r="K161" i="2"/>
  <c r="G161" i="2"/>
  <c r="F161" i="2"/>
  <c r="K160" i="2"/>
  <c r="G160" i="2"/>
  <c r="F160" i="2"/>
  <c r="O159" i="2"/>
  <c r="N159" i="2"/>
  <c r="O158" i="2"/>
  <c r="N158" i="2"/>
  <c r="O157" i="2"/>
  <c r="N157" i="2"/>
  <c r="O156" i="2"/>
  <c r="N156" i="2"/>
  <c r="O155" i="2"/>
  <c r="N155" i="2"/>
  <c r="K155" i="2"/>
  <c r="G155" i="2"/>
  <c r="F155" i="2"/>
  <c r="O154" i="2"/>
  <c r="N154" i="2"/>
  <c r="K154" i="2"/>
  <c r="G154" i="2"/>
  <c r="F154" i="2"/>
  <c r="O153" i="2"/>
  <c r="N153" i="2"/>
  <c r="O152" i="2"/>
  <c r="N152" i="2"/>
  <c r="O151" i="2"/>
  <c r="N151" i="2"/>
  <c r="F151" i="2" s="1"/>
  <c r="O150" i="2"/>
  <c r="N150" i="2"/>
  <c r="O149" i="2"/>
  <c r="N149" i="2"/>
  <c r="K149" i="2"/>
  <c r="G149" i="2"/>
  <c r="F149" i="2"/>
  <c r="O148" i="2"/>
  <c r="N148" i="2"/>
  <c r="F148" i="2" s="1"/>
  <c r="O147" i="2"/>
  <c r="N147" i="2"/>
  <c r="F147" i="2" s="1"/>
  <c r="K146" i="2"/>
  <c r="G146" i="2"/>
  <c r="F146" i="2"/>
  <c r="K145" i="2"/>
  <c r="G145" i="2"/>
  <c r="F145" i="2"/>
  <c r="O144" i="2"/>
  <c r="N144" i="2"/>
  <c r="O143" i="2"/>
  <c r="N143" i="2"/>
  <c r="O142" i="2"/>
  <c r="N142" i="2"/>
  <c r="O141" i="2"/>
  <c r="N141" i="2"/>
  <c r="N140" i="2"/>
  <c r="O140" i="2"/>
  <c r="K139" i="2"/>
  <c r="G139" i="2"/>
  <c r="K138" i="2"/>
  <c r="G138" i="2"/>
  <c r="F138" i="2"/>
  <c r="K137" i="2"/>
  <c r="G137" i="2"/>
  <c r="F137" i="2"/>
  <c r="O136" i="2"/>
  <c r="N136" i="2"/>
  <c r="K135" i="2"/>
  <c r="G135" i="2"/>
  <c r="F135" i="2"/>
  <c r="K134" i="2"/>
  <c r="G134" i="2"/>
  <c r="K133" i="2"/>
  <c r="G133" i="2"/>
  <c r="O132" i="2"/>
  <c r="N132" i="2"/>
  <c r="O131" i="2"/>
  <c r="N131" i="2"/>
  <c r="F131" i="2" s="1"/>
  <c r="O130" i="2"/>
  <c r="N130" i="2"/>
  <c r="O129" i="2"/>
  <c r="N129" i="2"/>
  <c r="K129" i="2"/>
  <c r="G129" i="2"/>
  <c r="F129" i="2"/>
  <c r="O128" i="2"/>
  <c r="N128" i="2"/>
  <c r="F128" i="2" s="1"/>
  <c r="O127" i="2"/>
  <c r="N127" i="2"/>
  <c r="K126" i="2"/>
  <c r="G126" i="2"/>
  <c r="F126" i="2"/>
  <c r="K125" i="2"/>
  <c r="G125" i="2"/>
  <c r="F125" i="2"/>
  <c r="O124" i="2"/>
  <c r="N124" i="2"/>
  <c r="O123" i="2"/>
  <c r="N123" i="2"/>
  <c r="O122" i="2"/>
  <c r="N122" i="2"/>
  <c r="O34" i="2"/>
  <c r="N34" i="2"/>
  <c r="O19" i="2"/>
  <c r="N19" i="2"/>
  <c r="O4" i="2"/>
  <c r="N4" i="2"/>
  <c r="O33" i="2"/>
  <c r="K33" i="2" s="1"/>
  <c r="N33" i="2"/>
  <c r="G33" i="2" s="1"/>
  <c r="O32" i="2"/>
  <c r="K32" i="2" s="1"/>
  <c r="N32" i="2"/>
  <c r="G32" i="2" s="1"/>
  <c r="O31" i="2"/>
  <c r="N31" i="2"/>
  <c r="O30" i="2"/>
  <c r="N30" i="2"/>
  <c r="O29" i="2"/>
  <c r="N29" i="2"/>
  <c r="F29" i="2" s="1"/>
  <c r="O28" i="2"/>
  <c r="N28" i="2"/>
  <c r="O27" i="2"/>
  <c r="K27" i="2" s="1"/>
  <c r="N27" i="2"/>
  <c r="G27" i="2" s="1"/>
  <c r="O26" i="2"/>
  <c r="N26" i="2"/>
  <c r="F26" i="2" s="1"/>
  <c r="O25" i="2"/>
  <c r="N25" i="2"/>
  <c r="K24" i="2"/>
  <c r="G24" i="2"/>
  <c r="F24" i="2"/>
  <c r="K23" i="2"/>
  <c r="G23" i="2"/>
  <c r="F23" i="2"/>
  <c r="O22" i="2"/>
  <c r="N22" i="2"/>
  <c r="O21" i="2"/>
  <c r="N21" i="2"/>
  <c r="O20" i="2"/>
  <c r="N20" i="2"/>
  <c r="O44" i="2"/>
  <c r="N44" i="2"/>
  <c r="F44" i="2" s="1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69" i="2"/>
  <c r="N69" i="2"/>
  <c r="O68" i="2"/>
  <c r="N68" i="2"/>
  <c r="F68" i="2" s="1"/>
  <c r="O67" i="2"/>
  <c r="N67" i="2"/>
  <c r="O66" i="2"/>
  <c r="N66" i="2"/>
  <c r="O65" i="2"/>
  <c r="N65" i="2"/>
  <c r="O64" i="2"/>
  <c r="N64" i="2"/>
  <c r="K64" i="2"/>
  <c r="G64" i="2"/>
  <c r="F64" i="2"/>
  <c r="O63" i="2"/>
  <c r="N63" i="2"/>
  <c r="O62" i="2"/>
  <c r="N62" i="2"/>
  <c r="O61" i="2"/>
  <c r="N61" i="2"/>
  <c r="F61" i="2" s="1"/>
  <c r="O60" i="2"/>
  <c r="N60" i="2"/>
  <c r="O59" i="2"/>
  <c r="N59" i="2"/>
  <c r="O58" i="2"/>
  <c r="N58" i="2"/>
  <c r="F58" i="2" s="1"/>
  <c r="O57" i="2"/>
  <c r="N57" i="2"/>
  <c r="O56" i="2"/>
  <c r="N56" i="2"/>
  <c r="O55" i="2"/>
  <c r="N55" i="2"/>
  <c r="O54" i="2"/>
  <c r="N54" i="2"/>
  <c r="O53" i="2"/>
  <c r="N53" i="2"/>
  <c r="O52" i="2"/>
  <c r="N52" i="2"/>
  <c r="F52" i="2" s="1"/>
  <c r="O51" i="2"/>
  <c r="N51" i="2"/>
  <c r="F51" i="2" s="1"/>
  <c r="O50" i="2"/>
  <c r="N50" i="2"/>
  <c r="O49" i="2"/>
  <c r="N49" i="2"/>
  <c r="F49" i="2" s="1"/>
  <c r="O48" i="2"/>
  <c r="N48" i="2"/>
  <c r="O47" i="2"/>
  <c r="N47" i="2"/>
  <c r="O46" i="2"/>
  <c r="N46" i="2"/>
  <c r="O112" i="2"/>
  <c r="N112" i="2"/>
  <c r="O107" i="2"/>
  <c r="N107" i="2"/>
  <c r="O106" i="2"/>
  <c r="N106" i="2"/>
  <c r="O105" i="2"/>
  <c r="N105" i="2"/>
  <c r="O104" i="2"/>
  <c r="N104" i="2"/>
  <c r="O103" i="2"/>
  <c r="N103" i="2"/>
  <c r="O102" i="2"/>
  <c r="N102" i="2"/>
  <c r="F102" i="2" s="1"/>
  <c r="O101" i="2"/>
  <c r="N101" i="2"/>
  <c r="O100" i="2"/>
  <c r="N100" i="2"/>
  <c r="F100" i="2" s="1"/>
  <c r="O99" i="2"/>
  <c r="N99" i="2"/>
  <c r="O98" i="2"/>
  <c r="N98" i="2"/>
  <c r="O97" i="2"/>
  <c r="N97" i="2"/>
  <c r="O96" i="2"/>
  <c r="N96" i="2"/>
  <c r="O95" i="2"/>
  <c r="N95" i="2"/>
  <c r="O70" i="2"/>
  <c r="N70" i="2"/>
  <c r="I197" i="8" l="1"/>
  <c r="J5" i="8"/>
  <c r="G185" i="8"/>
  <c r="I185" i="8"/>
  <c r="J184" i="8"/>
  <c r="H185" i="8"/>
  <c r="G197" i="8"/>
  <c r="F176" i="2"/>
  <c r="F192" i="2"/>
  <c r="F184" i="2"/>
  <c r="G182" i="2"/>
  <c r="F183" i="2"/>
  <c r="F163" i="2"/>
  <c r="F166" i="2"/>
  <c r="F167" i="2"/>
  <c r="F162" i="2"/>
  <c r="F132" i="2"/>
  <c r="F168" i="2"/>
  <c r="F152" i="2"/>
  <c r="F153" i="2"/>
  <c r="F127" i="2"/>
  <c r="F133" i="2"/>
  <c r="F134" i="2"/>
  <c r="F25" i="2"/>
  <c r="F30" i="2"/>
  <c r="F27" i="2"/>
  <c r="F33" i="2"/>
  <c r="F31" i="2"/>
  <c r="F32" i="2"/>
  <c r="F50" i="2"/>
  <c r="F55" i="2"/>
  <c r="F63" i="2"/>
  <c r="F42" i="2"/>
  <c r="F43" i="2"/>
  <c r="F41" i="2"/>
  <c r="F66" i="2"/>
  <c r="F69" i="2"/>
  <c r="F67" i="2"/>
  <c r="F62" i="2"/>
  <c r="F60" i="2"/>
  <c r="F56" i="2"/>
  <c r="F57" i="2"/>
  <c r="F53" i="2"/>
  <c r="F98" i="2"/>
  <c r="F106" i="2"/>
  <c r="F107" i="2"/>
  <c r="F105" i="2"/>
  <c r="F104" i="2"/>
  <c r="F101" i="2"/>
  <c r="F99" i="2"/>
  <c r="J197" i="8" l="1"/>
  <c r="J185" i="8"/>
  <c r="H65" i="3"/>
  <c r="K218" i="2"/>
  <c r="G218" i="2"/>
  <c r="K217" i="2"/>
  <c r="F217" i="2"/>
  <c r="O216" i="2"/>
  <c r="N216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F11" i="2" s="1"/>
  <c r="O10" i="2"/>
  <c r="N10" i="2"/>
  <c r="G9" i="2"/>
  <c r="K9" i="2"/>
  <c r="K8" i="2"/>
  <c r="G8" i="2"/>
  <c r="F8" i="2"/>
  <c r="O7" i="2"/>
  <c r="N7" i="2"/>
  <c r="O6" i="2"/>
  <c r="N6" i="2"/>
  <c r="O5" i="2"/>
  <c r="N5" i="2"/>
  <c r="O45" i="2"/>
  <c r="N45" i="2"/>
  <c r="O93" i="2"/>
  <c r="N93" i="2"/>
  <c r="O92" i="2"/>
  <c r="N92" i="2"/>
  <c r="F92" i="2" s="1"/>
  <c r="O91" i="2"/>
  <c r="N91" i="2"/>
  <c r="O90" i="2"/>
  <c r="N90" i="2"/>
  <c r="F90" i="2" s="1"/>
  <c r="O89" i="2"/>
  <c r="N89" i="2"/>
  <c r="O88" i="2"/>
  <c r="N88" i="2"/>
  <c r="F88" i="2" s="1"/>
  <c r="O87" i="2"/>
  <c r="N87" i="2"/>
  <c r="O86" i="2"/>
  <c r="N86" i="2"/>
  <c r="O85" i="2"/>
  <c r="N85" i="2"/>
  <c r="F85" i="2" s="1"/>
  <c r="O84" i="2"/>
  <c r="N84" i="2"/>
  <c r="O83" i="2"/>
  <c r="N83" i="2"/>
  <c r="O82" i="2"/>
  <c r="N82" i="2"/>
  <c r="O81" i="2"/>
  <c r="N81" i="2"/>
  <c r="O80" i="2"/>
  <c r="N80" i="2"/>
  <c r="F80" i="2" s="1"/>
  <c r="O79" i="2"/>
  <c r="N79" i="2"/>
  <c r="O78" i="2"/>
  <c r="N78" i="2"/>
  <c r="O77" i="2"/>
  <c r="N77" i="2"/>
  <c r="O76" i="2"/>
  <c r="N76" i="2"/>
  <c r="F76" i="2" s="1"/>
  <c r="O75" i="2"/>
  <c r="N75" i="2"/>
  <c r="F75" i="2" s="1"/>
  <c r="O74" i="2"/>
  <c r="N74" i="2"/>
  <c r="O73" i="2"/>
  <c r="N73" i="2"/>
  <c r="O72" i="2"/>
  <c r="N72" i="2"/>
  <c r="O71" i="2"/>
  <c r="N71" i="2"/>
  <c r="F14" i="2" l="1"/>
  <c r="F218" i="2"/>
  <c r="G217" i="2"/>
  <c r="F12" i="2"/>
  <c r="F17" i="2"/>
  <c r="F18" i="2"/>
  <c r="F15" i="2"/>
  <c r="F16" i="2"/>
  <c r="F9" i="2"/>
  <c r="F10" i="2"/>
  <c r="F81" i="2"/>
  <c r="F86" i="2"/>
  <c r="F93" i="2"/>
  <c r="F91" i="2"/>
  <c r="F87" i="2"/>
  <c r="F82" i="2"/>
  <c r="F83" i="2"/>
  <c r="F77" i="2"/>
  <c r="F78" i="2"/>
  <c r="F74" i="2"/>
  <c r="H41" i="3"/>
  <c r="H59" i="3"/>
  <c r="O219" i="2" l="1"/>
  <c r="N219" i="2"/>
  <c r="O213" i="2"/>
  <c r="N213" i="2"/>
  <c r="O119" i="2"/>
  <c r="N119" i="2"/>
  <c r="F119" i="2" s="1"/>
  <c r="O118" i="2"/>
  <c r="N118" i="2"/>
  <c r="F118" i="2" s="1"/>
  <c r="O117" i="2"/>
  <c r="N117" i="2"/>
  <c r="O116" i="2"/>
  <c r="N116" i="2"/>
  <c r="F116" i="2" s="1"/>
  <c r="O115" i="2"/>
  <c r="N115" i="2"/>
  <c r="F115" i="2" s="1"/>
  <c r="O114" i="2"/>
  <c r="N114" i="2"/>
  <c r="F114" i="2" s="1"/>
  <c r="O113" i="2"/>
  <c r="N113" i="2"/>
  <c r="O111" i="2"/>
  <c r="N111" i="2"/>
  <c r="O110" i="2"/>
  <c r="N110" i="2"/>
  <c r="O109" i="2"/>
  <c r="N109" i="2"/>
  <c r="O94" i="2"/>
  <c r="N94" i="2"/>
  <c r="H40" i="3" l="1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O120" i="2" l="1"/>
  <c r="N120" i="2"/>
  <c r="H57" i="3" l="1"/>
  <c r="H56" i="3"/>
  <c r="H55" i="3"/>
  <c r="O35" i="2" l="1"/>
  <c r="N35" i="2"/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8" i="3"/>
  <c r="H60" i="3"/>
  <c r="H61" i="3"/>
  <c r="H62" i="3"/>
  <c r="H63" i="3"/>
  <c r="H64" i="3"/>
  <c r="H66" i="3"/>
  <c r="H67" i="3"/>
  <c r="H68" i="3"/>
  <c r="H69" i="3"/>
  <c r="O221" i="2"/>
  <c r="N221" i="2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O2" i="2"/>
  <c r="N2" i="2"/>
  <c r="I23" i="1"/>
  <c r="I3" i="1" s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R2" i="1"/>
  <c r="Q2" i="1"/>
  <c r="P2" i="1"/>
  <c r="O2" i="1"/>
  <c r="N2" i="1"/>
  <c r="M2" i="1"/>
  <c r="L2" i="1"/>
  <c r="K2" i="1"/>
  <c r="J2" i="1"/>
  <c r="I2" i="1"/>
  <c r="R38" i="1"/>
  <c r="R18" i="1" s="1"/>
  <c r="Q38" i="1"/>
  <c r="Q18" i="1" s="1"/>
  <c r="P38" i="1"/>
  <c r="P18" i="1" s="1"/>
  <c r="O38" i="1"/>
  <c r="O18" i="1" s="1"/>
  <c r="N38" i="1"/>
  <c r="N18" i="1" s="1"/>
  <c r="M38" i="1"/>
  <c r="M18" i="1" s="1"/>
  <c r="L38" i="1"/>
  <c r="L18" i="1" s="1"/>
  <c r="K38" i="1"/>
  <c r="K18" i="1" s="1"/>
  <c r="J38" i="1"/>
  <c r="J18" i="1" s="1"/>
  <c r="I38" i="1"/>
  <c r="I18" i="1" s="1"/>
  <c r="R37" i="1"/>
  <c r="R17" i="1" s="1"/>
  <c r="Q37" i="1"/>
  <c r="Q17" i="1" s="1"/>
  <c r="P37" i="1"/>
  <c r="P17" i="1" s="1"/>
  <c r="O37" i="1"/>
  <c r="O17" i="1" s="1"/>
  <c r="N37" i="1"/>
  <c r="N17" i="1" s="1"/>
  <c r="M37" i="1"/>
  <c r="M17" i="1" s="1"/>
  <c r="L37" i="1"/>
  <c r="L17" i="1" s="1"/>
  <c r="K37" i="1"/>
  <c r="K17" i="1" s="1"/>
  <c r="J37" i="1"/>
  <c r="J17" i="1" s="1"/>
  <c r="I37" i="1"/>
  <c r="I17" i="1" s="1"/>
  <c r="R36" i="1"/>
  <c r="R16" i="1" s="1"/>
  <c r="Q36" i="1"/>
  <c r="Q16" i="1" s="1"/>
  <c r="P36" i="1"/>
  <c r="P16" i="1" s="1"/>
  <c r="O36" i="1"/>
  <c r="O16" i="1" s="1"/>
  <c r="N36" i="1"/>
  <c r="N16" i="1" s="1"/>
  <c r="M36" i="1"/>
  <c r="M16" i="1" s="1"/>
  <c r="L36" i="1"/>
  <c r="L16" i="1" s="1"/>
  <c r="K36" i="1"/>
  <c r="K16" i="1" s="1"/>
  <c r="J36" i="1"/>
  <c r="J16" i="1" s="1"/>
  <c r="I36" i="1"/>
  <c r="I16" i="1" s="1"/>
  <c r="R35" i="1"/>
  <c r="R15" i="1" s="1"/>
  <c r="Q35" i="1"/>
  <c r="Q15" i="1" s="1"/>
  <c r="P35" i="1"/>
  <c r="P15" i="1" s="1"/>
  <c r="O35" i="1"/>
  <c r="O15" i="1" s="1"/>
  <c r="N35" i="1"/>
  <c r="N15" i="1" s="1"/>
  <c r="M35" i="1"/>
  <c r="M15" i="1" s="1"/>
  <c r="L35" i="1"/>
  <c r="L15" i="1" s="1"/>
  <c r="K35" i="1"/>
  <c r="K15" i="1" s="1"/>
  <c r="J35" i="1"/>
  <c r="J15" i="1" s="1"/>
  <c r="I35" i="1"/>
  <c r="I15" i="1" s="1"/>
  <c r="R34" i="1"/>
  <c r="R14" i="1" s="1"/>
  <c r="Q34" i="1"/>
  <c r="Q14" i="1" s="1"/>
  <c r="P34" i="1"/>
  <c r="P14" i="1" s="1"/>
  <c r="O34" i="1"/>
  <c r="O14" i="1" s="1"/>
  <c r="N34" i="1"/>
  <c r="N14" i="1" s="1"/>
  <c r="M34" i="1"/>
  <c r="M14" i="1" s="1"/>
  <c r="L34" i="1"/>
  <c r="L14" i="1" s="1"/>
  <c r="K34" i="1"/>
  <c r="K14" i="1" s="1"/>
  <c r="J34" i="1"/>
  <c r="J14" i="1" s="1"/>
  <c r="I34" i="1"/>
  <c r="I14" i="1" s="1"/>
  <c r="R33" i="1"/>
  <c r="R13" i="1" s="1"/>
  <c r="Q33" i="1"/>
  <c r="Q13" i="1" s="1"/>
  <c r="P33" i="1"/>
  <c r="P13" i="1" s="1"/>
  <c r="O33" i="1"/>
  <c r="O13" i="1" s="1"/>
  <c r="N33" i="1"/>
  <c r="N13" i="1" s="1"/>
  <c r="M33" i="1"/>
  <c r="M13" i="1" s="1"/>
  <c r="L33" i="1"/>
  <c r="L13" i="1" s="1"/>
  <c r="K33" i="1"/>
  <c r="K13" i="1" s="1"/>
  <c r="J33" i="1"/>
  <c r="J13" i="1" s="1"/>
  <c r="I33" i="1"/>
  <c r="I13" i="1" s="1"/>
  <c r="R32" i="1"/>
  <c r="R12" i="1" s="1"/>
  <c r="Q32" i="1"/>
  <c r="Q12" i="1" s="1"/>
  <c r="P32" i="1"/>
  <c r="P12" i="1" s="1"/>
  <c r="O32" i="1"/>
  <c r="O12" i="1" s="1"/>
  <c r="N32" i="1"/>
  <c r="N12" i="1" s="1"/>
  <c r="M32" i="1"/>
  <c r="M12" i="1" s="1"/>
  <c r="L32" i="1"/>
  <c r="L12" i="1" s="1"/>
  <c r="K32" i="1"/>
  <c r="K12" i="1" s="1"/>
  <c r="J32" i="1"/>
  <c r="J12" i="1" s="1"/>
  <c r="I32" i="1"/>
  <c r="I12" i="1" s="1"/>
  <c r="R31" i="1"/>
  <c r="R11" i="1" s="1"/>
  <c r="Q31" i="1"/>
  <c r="Q11" i="1" s="1"/>
  <c r="P31" i="1"/>
  <c r="P11" i="1" s="1"/>
  <c r="O31" i="1"/>
  <c r="O11" i="1" s="1"/>
  <c r="N31" i="1"/>
  <c r="N11" i="1" s="1"/>
  <c r="M31" i="1"/>
  <c r="M11" i="1" s="1"/>
  <c r="L31" i="1"/>
  <c r="L11" i="1" s="1"/>
  <c r="K31" i="1"/>
  <c r="K11" i="1" s="1"/>
  <c r="J31" i="1"/>
  <c r="J11" i="1" s="1"/>
  <c r="I31" i="1"/>
  <c r="I11" i="1" s="1"/>
  <c r="R30" i="1"/>
  <c r="R10" i="1" s="1"/>
  <c r="Q30" i="1"/>
  <c r="Q10" i="1" s="1"/>
  <c r="P30" i="1"/>
  <c r="P10" i="1" s="1"/>
  <c r="O30" i="1"/>
  <c r="O10" i="1" s="1"/>
  <c r="N30" i="1"/>
  <c r="N10" i="1" s="1"/>
  <c r="M30" i="1"/>
  <c r="M10" i="1" s="1"/>
  <c r="L30" i="1"/>
  <c r="L10" i="1" s="1"/>
  <c r="K30" i="1"/>
  <c r="K10" i="1" s="1"/>
  <c r="J30" i="1"/>
  <c r="J10" i="1" s="1"/>
  <c r="I30" i="1"/>
  <c r="I10" i="1" s="1"/>
  <c r="R29" i="1"/>
  <c r="R9" i="1" s="1"/>
  <c r="Q29" i="1"/>
  <c r="Q9" i="1" s="1"/>
  <c r="P29" i="1"/>
  <c r="P9" i="1" s="1"/>
  <c r="O29" i="1"/>
  <c r="O9" i="1" s="1"/>
  <c r="N29" i="1"/>
  <c r="N9" i="1" s="1"/>
  <c r="M29" i="1"/>
  <c r="M9" i="1" s="1"/>
  <c r="L29" i="1"/>
  <c r="L9" i="1" s="1"/>
  <c r="K29" i="1"/>
  <c r="K9" i="1" s="1"/>
  <c r="J29" i="1"/>
  <c r="J9" i="1" s="1"/>
  <c r="I29" i="1"/>
  <c r="I9" i="1" s="1"/>
  <c r="R28" i="1"/>
  <c r="R8" i="1" s="1"/>
  <c r="Q28" i="1"/>
  <c r="Q8" i="1" s="1"/>
  <c r="P28" i="1"/>
  <c r="P8" i="1" s="1"/>
  <c r="O28" i="1"/>
  <c r="O8" i="1" s="1"/>
  <c r="N28" i="1"/>
  <c r="N8" i="1" s="1"/>
  <c r="M28" i="1"/>
  <c r="M8" i="1" s="1"/>
  <c r="L28" i="1"/>
  <c r="L8" i="1" s="1"/>
  <c r="K28" i="1"/>
  <c r="K8" i="1" s="1"/>
  <c r="J28" i="1"/>
  <c r="J8" i="1" s="1"/>
  <c r="I28" i="1"/>
  <c r="I8" i="1" s="1"/>
  <c r="R27" i="1"/>
  <c r="R7" i="1" s="1"/>
  <c r="Q27" i="1"/>
  <c r="Q7" i="1" s="1"/>
  <c r="P27" i="1"/>
  <c r="P7" i="1" s="1"/>
  <c r="O27" i="1"/>
  <c r="O7" i="1" s="1"/>
  <c r="N27" i="1"/>
  <c r="N7" i="1" s="1"/>
  <c r="M27" i="1"/>
  <c r="M7" i="1" s="1"/>
  <c r="L27" i="1"/>
  <c r="L7" i="1" s="1"/>
  <c r="K27" i="1"/>
  <c r="K7" i="1" s="1"/>
  <c r="J27" i="1"/>
  <c r="J7" i="1" s="1"/>
  <c r="I27" i="1"/>
  <c r="I7" i="1" s="1"/>
  <c r="R26" i="1"/>
  <c r="R6" i="1" s="1"/>
  <c r="Q26" i="1"/>
  <c r="Q6" i="1" s="1"/>
  <c r="P26" i="1"/>
  <c r="P6" i="1" s="1"/>
  <c r="O26" i="1"/>
  <c r="O6" i="1" s="1"/>
  <c r="N26" i="1"/>
  <c r="N6" i="1" s="1"/>
  <c r="M26" i="1"/>
  <c r="M6" i="1" s="1"/>
  <c r="L26" i="1"/>
  <c r="L6" i="1" s="1"/>
  <c r="K26" i="1"/>
  <c r="K6" i="1" s="1"/>
  <c r="J26" i="1"/>
  <c r="J6" i="1" s="1"/>
  <c r="I26" i="1"/>
  <c r="I6" i="1" s="1"/>
  <c r="R25" i="1"/>
  <c r="R5" i="1" s="1"/>
  <c r="Q25" i="1"/>
  <c r="Q5" i="1" s="1"/>
  <c r="P25" i="1"/>
  <c r="P5" i="1" s="1"/>
  <c r="O25" i="1"/>
  <c r="O5" i="1" s="1"/>
  <c r="N25" i="1"/>
  <c r="N5" i="1" s="1"/>
  <c r="M25" i="1"/>
  <c r="M5" i="1" s="1"/>
  <c r="L25" i="1"/>
  <c r="L5" i="1" s="1"/>
  <c r="K25" i="1"/>
  <c r="K5" i="1" s="1"/>
  <c r="J25" i="1"/>
  <c r="J5" i="1" s="1"/>
  <c r="I25" i="1"/>
  <c r="I5" i="1" s="1"/>
  <c r="R24" i="1"/>
  <c r="R4" i="1" s="1"/>
  <c r="Q24" i="1"/>
  <c r="Q4" i="1" s="1"/>
  <c r="P24" i="1"/>
  <c r="P4" i="1" s="1"/>
  <c r="O24" i="1"/>
  <c r="O4" i="1" s="1"/>
  <c r="N24" i="1"/>
  <c r="N4" i="1" s="1"/>
  <c r="M24" i="1"/>
  <c r="M4" i="1" s="1"/>
  <c r="L24" i="1"/>
  <c r="L4" i="1" s="1"/>
  <c r="K24" i="1"/>
  <c r="K4" i="1" s="1"/>
  <c r="J24" i="1"/>
  <c r="J4" i="1" s="1"/>
  <c r="I24" i="1"/>
  <c r="I4" i="1" s="1"/>
  <c r="R23" i="1"/>
  <c r="R3" i="1" s="1"/>
  <c r="Q23" i="1"/>
  <c r="Q3" i="1" s="1"/>
  <c r="P23" i="1"/>
  <c r="P3" i="1" s="1"/>
  <c r="O23" i="1"/>
  <c r="O3" i="1" s="1"/>
  <c r="N23" i="1"/>
  <c r="N3" i="1" s="1"/>
  <c r="M23" i="1"/>
  <c r="M3" i="1" s="1"/>
  <c r="L23" i="1"/>
  <c r="L3" i="1" s="1"/>
  <c r="K23" i="1"/>
  <c r="K3" i="1" s="1"/>
  <c r="J23" i="1"/>
  <c r="J3" i="1" s="1"/>
  <c r="D9" i="3" l="1"/>
  <c r="D5" i="3"/>
  <c r="D8" i="3"/>
  <c r="D4" i="3"/>
  <c r="D7" i="3"/>
  <c r="D3" i="3"/>
  <c r="D6" i="3"/>
  <c r="D30" i="3"/>
  <c r="D28" i="3"/>
  <c r="D31" i="3"/>
  <c r="D33" i="3"/>
  <c r="D27" i="3"/>
  <c r="D29" i="3"/>
  <c r="D34" i="3"/>
  <c r="D32" i="3"/>
  <c r="D25" i="3"/>
  <c r="D21" i="3"/>
  <c r="D17" i="3"/>
  <c r="D13" i="3"/>
  <c r="D24" i="3"/>
  <c r="D20" i="3"/>
  <c r="D16" i="3"/>
  <c r="D12" i="3"/>
  <c r="D14" i="3"/>
  <c r="D23" i="3"/>
  <c r="D19" i="3"/>
  <c r="D15" i="3"/>
  <c r="D11" i="3"/>
  <c r="D22" i="3"/>
  <c r="D18" i="3"/>
  <c r="D59" i="3"/>
  <c r="D37" i="3"/>
  <c r="D41" i="3"/>
  <c r="D36" i="3"/>
  <c r="D38" i="3"/>
  <c r="D40" i="3"/>
  <c r="D39" i="3"/>
  <c r="D57" i="3"/>
  <c r="D55" i="3"/>
  <c r="D56" i="3"/>
  <c r="D2" i="3"/>
  <c r="D2" i="6"/>
  <c r="D68" i="6"/>
  <c r="D43" i="6"/>
  <c r="D10" i="6"/>
  <c r="D61" i="3"/>
  <c r="D44" i="3"/>
  <c r="D55" i="6"/>
  <c r="D69" i="3"/>
  <c r="D13" i="6"/>
  <c r="D44" i="6"/>
  <c r="D60" i="3"/>
  <c r="D37" i="6"/>
  <c r="D15" i="6"/>
  <c r="D8" i="6"/>
  <c r="D58" i="3"/>
  <c r="D7" i="6"/>
  <c r="D9" i="6"/>
  <c r="D53" i="3"/>
  <c r="D34" i="6"/>
  <c r="D28" i="6"/>
  <c r="D49" i="6"/>
  <c r="D26" i="6"/>
  <c r="D10" i="3"/>
  <c r="D43" i="3"/>
  <c r="D51" i="6"/>
  <c r="D62" i="6"/>
  <c r="D17" i="6"/>
  <c r="D42" i="3"/>
  <c r="D35" i="6"/>
  <c r="D53" i="6"/>
  <c r="D52" i="6"/>
  <c r="D25" i="6"/>
  <c r="D50" i="6"/>
  <c r="D26" i="3"/>
  <c r="D41" i="6"/>
  <c r="D67" i="6"/>
  <c r="D54" i="3"/>
  <c r="D58" i="6"/>
  <c r="D39" i="6"/>
  <c r="D57" i="6"/>
  <c r="D16" i="6"/>
  <c r="D64" i="3"/>
  <c r="D6" i="6"/>
  <c r="D32" i="6"/>
  <c r="D62" i="3"/>
  <c r="D49" i="3"/>
  <c r="D4" i="6"/>
  <c r="D60" i="6"/>
  <c r="D50" i="3"/>
  <c r="D20" i="6"/>
  <c r="D5" i="6"/>
  <c r="D30" i="6"/>
  <c r="D47" i="3"/>
  <c r="D47" i="6"/>
  <c r="D36" i="6"/>
  <c r="D14" i="6"/>
  <c r="D40" i="6"/>
  <c r="D68" i="3"/>
  <c r="D22" i="6"/>
  <c r="D48" i="6"/>
  <c r="D67" i="3"/>
  <c r="D61" i="6"/>
  <c r="D46" i="3"/>
  <c r="D38" i="6"/>
  <c r="D3" i="6"/>
  <c r="D64" i="6"/>
  <c r="D21" i="6"/>
  <c r="D66" i="3"/>
  <c r="D51" i="3"/>
  <c r="D46" i="6"/>
  <c r="D11" i="6"/>
  <c r="D29" i="6"/>
  <c r="D42" i="6"/>
  <c r="D63" i="3"/>
  <c r="D54" i="6"/>
  <c r="D19" i="6"/>
  <c r="D45" i="6"/>
  <c r="D23" i="6"/>
  <c r="D56" i="6"/>
  <c r="D52" i="3"/>
  <c r="D63" i="6"/>
  <c r="D27" i="6"/>
  <c r="D48" i="3"/>
  <c r="D65" i="3"/>
  <c r="D12" i="6"/>
  <c r="D24" i="6"/>
  <c r="D31" i="6"/>
  <c r="D65" i="6"/>
  <c r="D66" i="6"/>
  <c r="D59" i="6"/>
  <c r="D18" i="6"/>
  <c r="D33" i="6"/>
  <c r="D45" i="3"/>
  <c r="C38" i="7"/>
  <c r="C33" i="7"/>
  <c r="C29" i="7"/>
  <c r="C24" i="7"/>
  <c r="C19" i="7"/>
  <c r="C15" i="7"/>
  <c r="G35" i="7"/>
  <c r="G31" i="7"/>
  <c r="G27" i="7"/>
  <c r="G23" i="7"/>
  <c r="G18" i="7"/>
  <c r="G14" i="7"/>
  <c r="C10" i="7"/>
  <c r="C37" i="7"/>
  <c r="C32" i="7"/>
  <c r="C27" i="7"/>
  <c r="C23" i="7"/>
  <c r="C18" i="7"/>
  <c r="C14" i="7"/>
  <c r="G34" i="7"/>
  <c r="G30" i="7"/>
  <c r="G26" i="7"/>
  <c r="G22" i="7"/>
  <c r="G17" i="7"/>
  <c r="G13" i="7"/>
  <c r="G9" i="7"/>
  <c r="G5" i="7"/>
  <c r="C9" i="7"/>
  <c r="C5" i="7"/>
  <c r="G15" i="7"/>
  <c r="G3" i="7"/>
  <c r="G6" i="7"/>
  <c r="C36" i="7"/>
  <c r="C31" i="7"/>
  <c r="C26" i="7"/>
  <c r="C22" i="7"/>
  <c r="C17" i="7"/>
  <c r="C13" i="7"/>
  <c r="G33" i="7"/>
  <c r="G29" i="7"/>
  <c r="G25" i="7"/>
  <c r="G21" i="7"/>
  <c r="G16" i="7"/>
  <c r="G12" i="7"/>
  <c r="G8" i="7"/>
  <c r="G4" i="7"/>
  <c r="C8" i="7"/>
  <c r="C4" i="7"/>
  <c r="G11" i="7"/>
  <c r="C7" i="7"/>
  <c r="G10" i="7"/>
  <c r="C35" i="7"/>
  <c r="C30" i="7"/>
  <c r="C25" i="7"/>
  <c r="C21" i="7"/>
  <c r="C16" i="7"/>
  <c r="C12" i="7"/>
  <c r="G32" i="7"/>
  <c r="G28" i="7"/>
  <c r="G24" i="7"/>
  <c r="G20" i="7"/>
  <c r="G7" i="7"/>
  <c r="C3" i="7"/>
  <c r="C6" i="7"/>
  <c r="G106" i="2" l="1"/>
  <c r="G68" i="2"/>
  <c r="G91" i="2"/>
  <c r="K176" i="2"/>
  <c r="G148" i="2"/>
  <c r="G42" i="2"/>
  <c r="K26" i="2"/>
  <c r="K107" i="2"/>
  <c r="K68" i="2"/>
  <c r="K90" i="2"/>
  <c r="K63" i="2"/>
  <c r="K127" i="2"/>
  <c r="K86" i="2"/>
  <c r="K98" i="2"/>
  <c r="G76" i="2"/>
  <c r="G51" i="2"/>
  <c r="G75" i="2"/>
  <c r="G175" i="2"/>
  <c r="K147" i="2"/>
  <c r="K42" i="2"/>
  <c r="K50" i="2"/>
  <c r="K75" i="2"/>
  <c r="G131" i="2"/>
  <c r="G58" i="2"/>
  <c r="G77" i="2"/>
  <c r="K101" i="2"/>
  <c r="K56" i="2"/>
  <c r="K82" i="2"/>
  <c r="K16" i="2"/>
  <c r="G162" i="2"/>
  <c r="G43" i="2"/>
  <c r="G178" i="2"/>
  <c r="K62" i="2"/>
  <c r="K128" i="2"/>
  <c r="G86" i="2"/>
  <c r="K66" i="2"/>
  <c r="K105" i="2"/>
  <c r="K92" i="2"/>
  <c r="K67" i="2"/>
  <c r="G105" i="2"/>
  <c r="K93" i="2"/>
  <c r="G57" i="2"/>
  <c r="K131" i="2"/>
  <c r="K10" i="2"/>
  <c r="G63" i="2"/>
  <c r="G128" i="2"/>
  <c r="K85" i="2"/>
  <c r="K167" i="2"/>
  <c r="G30" i="2"/>
  <c r="K152" i="2"/>
  <c r="G98" i="2"/>
  <c r="G49" i="2"/>
  <c r="K55" i="2"/>
  <c r="K12" i="2"/>
  <c r="G82" i="2"/>
  <c r="K178" i="2"/>
  <c r="G44" i="2"/>
  <c r="G107" i="2"/>
  <c r="K69" i="2"/>
  <c r="K91" i="2"/>
  <c r="K102" i="2"/>
  <c r="G56" i="2"/>
  <c r="K83" i="2"/>
  <c r="K177" i="2"/>
  <c r="K163" i="2"/>
  <c r="G31" i="2"/>
  <c r="G153" i="2"/>
  <c r="K51" i="2"/>
  <c r="K74" i="2"/>
  <c r="K52" i="2"/>
  <c r="G81" i="2"/>
  <c r="K18" i="2"/>
  <c r="G127" i="2"/>
  <c r="G62" i="2"/>
  <c r="G85" i="2"/>
  <c r="G100" i="2"/>
  <c r="K61" i="2"/>
  <c r="K88" i="2"/>
  <c r="G15" i="2"/>
  <c r="K175" i="2"/>
  <c r="K148" i="2"/>
  <c r="K25" i="2"/>
  <c r="K153" i="2"/>
  <c r="K166" i="2"/>
  <c r="K100" i="2"/>
  <c r="G60" i="2"/>
  <c r="K14" i="2"/>
  <c r="K53" i="2"/>
  <c r="K81" i="2"/>
  <c r="K17" i="2"/>
  <c r="G132" i="2"/>
  <c r="G10" i="2"/>
  <c r="G78" i="2"/>
  <c r="G163" i="2"/>
  <c r="K43" i="2"/>
  <c r="K151" i="2"/>
  <c r="K30" i="2"/>
  <c r="K168" i="2"/>
  <c r="K49" i="2"/>
  <c r="K76" i="2"/>
  <c r="G67" i="2"/>
  <c r="K104" i="2"/>
  <c r="G92" i="2"/>
  <c r="G50" i="2"/>
  <c r="G74" i="2"/>
  <c r="K162" i="2"/>
  <c r="G177" i="2"/>
  <c r="K44" i="2"/>
  <c r="G166" i="2"/>
  <c r="K31" i="2"/>
  <c r="G61" i="2"/>
  <c r="G99" i="2"/>
  <c r="G87" i="2"/>
  <c r="G152" i="2"/>
  <c r="G168" i="2"/>
  <c r="K29" i="2"/>
  <c r="K132" i="2"/>
  <c r="K57" i="2"/>
  <c r="K11" i="2"/>
  <c r="K77" i="2"/>
  <c r="K58" i="2"/>
  <c r="G11" i="2"/>
  <c r="K78" i="2"/>
  <c r="G52" i="2"/>
  <c r="G17" i="2"/>
  <c r="G80" i="2"/>
  <c r="K99" i="2"/>
  <c r="G14" i="2"/>
  <c r="G88" i="2"/>
  <c r="G29" i="2"/>
  <c r="G151" i="2"/>
  <c r="G167" i="2"/>
  <c r="K60" i="2"/>
  <c r="K15" i="2"/>
  <c r="K87" i="2"/>
  <c r="G101" i="2"/>
  <c r="G12" i="2"/>
  <c r="G83" i="2"/>
  <c r="G25" i="2"/>
  <c r="G176" i="2"/>
  <c r="G41" i="2"/>
  <c r="G66" i="2"/>
  <c r="G104" i="2"/>
  <c r="G93" i="2"/>
  <c r="K106" i="2"/>
  <c r="G69" i="2"/>
  <c r="G90" i="2"/>
  <c r="G147" i="2"/>
  <c r="K41" i="2"/>
  <c r="G26" i="2"/>
  <c r="G102" i="2"/>
  <c r="G55" i="2"/>
  <c r="G16" i="2"/>
  <c r="G53" i="2"/>
  <c r="K80" i="2"/>
  <c r="G18" i="2"/>
  <c r="K116" i="2"/>
  <c r="G116" i="2"/>
  <c r="G115" i="2"/>
  <c r="G114" i="2"/>
  <c r="K119" i="2"/>
  <c r="G119" i="2"/>
  <c r="K115" i="2"/>
  <c r="K114" i="2"/>
  <c r="G118" i="2"/>
  <c r="K118" i="2"/>
</calcChain>
</file>

<file path=xl/sharedStrings.xml><?xml version="1.0" encoding="utf-8"?>
<sst xmlns="http://schemas.openxmlformats.org/spreadsheetml/2006/main" count="2264" uniqueCount="962">
  <si>
    <t>end</t>
  </si>
  <si>
    <t>-</t>
  </si>
  <si>
    <t>3塁側</t>
    <rPh sb="1" eb="2">
      <t>ルイ</t>
    </rPh>
    <rPh sb="2" eb="3">
      <t>ガワ</t>
    </rPh>
    <phoneticPr fontId="4"/>
  </si>
  <si>
    <t>1塁側</t>
    <rPh sb="1" eb="2">
      <t>ルイ</t>
    </rPh>
    <rPh sb="2" eb="3">
      <t>ガワ</t>
    </rPh>
    <phoneticPr fontId="4"/>
  </si>
  <si>
    <t>リーグ</t>
  </si>
  <si>
    <t>Gno</t>
  </si>
  <si>
    <t>開始</t>
    <rPh sb="0" eb="2">
      <t>カイシ</t>
    </rPh>
    <phoneticPr fontId="4"/>
  </si>
  <si>
    <t>会場</t>
    <rPh sb="0" eb="2">
      <t>カイジョウ</t>
    </rPh>
    <phoneticPr fontId="4"/>
  </si>
  <si>
    <t>■大会抽選結果</t>
    <rPh sb="1" eb="3">
      <t>タイカイ</t>
    </rPh>
    <rPh sb="3" eb="5">
      <t>チュウセン</t>
    </rPh>
    <rPh sb="5" eb="7">
      <t>ケッカ</t>
    </rPh>
    <phoneticPr fontId="3"/>
  </si>
  <si>
    <t>キング</t>
    <phoneticPr fontId="3"/>
  </si>
  <si>
    <t>KA1</t>
    <phoneticPr fontId="3"/>
  </si>
  <si>
    <t>KA2</t>
    <phoneticPr fontId="3"/>
  </si>
  <si>
    <t>KA3</t>
    <phoneticPr fontId="3"/>
  </si>
  <si>
    <t>KA4</t>
    <phoneticPr fontId="3"/>
  </si>
  <si>
    <t>KB1</t>
    <phoneticPr fontId="3"/>
  </si>
  <si>
    <t>KB2</t>
    <phoneticPr fontId="3"/>
  </si>
  <si>
    <t>KB3</t>
    <phoneticPr fontId="3"/>
  </si>
  <si>
    <t>KB4</t>
    <phoneticPr fontId="3"/>
  </si>
  <si>
    <t>1部</t>
    <rPh sb="1" eb="2">
      <t>ブ</t>
    </rPh>
    <phoneticPr fontId="3"/>
  </si>
  <si>
    <t>AA1</t>
    <phoneticPr fontId="3"/>
  </si>
  <si>
    <t>AA2</t>
    <phoneticPr fontId="3"/>
  </si>
  <si>
    <t>AA3</t>
    <phoneticPr fontId="3"/>
  </si>
  <si>
    <t>AA4</t>
    <phoneticPr fontId="3"/>
  </si>
  <si>
    <t>AB1</t>
    <phoneticPr fontId="3"/>
  </si>
  <si>
    <t>AB2</t>
    <phoneticPr fontId="3"/>
  </si>
  <si>
    <t>AB3</t>
    <phoneticPr fontId="3"/>
  </si>
  <si>
    <t>AB4</t>
    <phoneticPr fontId="3"/>
  </si>
  <si>
    <t>AC3</t>
    <phoneticPr fontId="3"/>
  </si>
  <si>
    <t>AC2</t>
    <phoneticPr fontId="3"/>
  </si>
  <si>
    <t>AC4</t>
    <phoneticPr fontId="3"/>
  </si>
  <si>
    <t>AD1</t>
    <phoneticPr fontId="3"/>
  </si>
  <si>
    <t>AD2</t>
    <phoneticPr fontId="3"/>
  </si>
  <si>
    <t>AD3</t>
    <phoneticPr fontId="3"/>
  </si>
  <si>
    <t>2部</t>
    <rPh sb="1" eb="2">
      <t>ブ</t>
    </rPh>
    <phoneticPr fontId="3"/>
  </si>
  <si>
    <t>BA1</t>
  </si>
  <si>
    <t>BA2</t>
  </si>
  <si>
    <t>BA3</t>
  </si>
  <si>
    <t>BA4</t>
  </si>
  <si>
    <t>BB1</t>
  </si>
  <si>
    <t>BB2</t>
  </si>
  <si>
    <t>BB3</t>
  </si>
  <si>
    <t>BB4</t>
  </si>
  <si>
    <t>BC3</t>
  </si>
  <si>
    <t>BC2</t>
  </si>
  <si>
    <t>BC4</t>
  </si>
  <si>
    <t>BD1</t>
  </si>
  <si>
    <t>BD2</t>
  </si>
  <si>
    <t>BD3</t>
  </si>
  <si>
    <t>BD4</t>
  </si>
  <si>
    <t>実年</t>
    <rPh sb="0" eb="2">
      <t>ジツネン</t>
    </rPh>
    <phoneticPr fontId="3"/>
  </si>
  <si>
    <t>JA1</t>
  </si>
  <si>
    <t>JA2</t>
  </si>
  <si>
    <t>JA3</t>
  </si>
  <si>
    <t>JA4</t>
  </si>
  <si>
    <t>JB1</t>
  </si>
  <si>
    <t>JB2</t>
  </si>
  <si>
    <t>JB3</t>
  </si>
  <si>
    <t>JB4</t>
  </si>
  <si>
    <t>JC3</t>
  </si>
  <si>
    <t>JC2</t>
  </si>
  <si>
    <t>JC4</t>
  </si>
  <si>
    <t>JD1</t>
  </si>
  <si>
    <t>JD2</t>
  </si>
  <si>
    <t>JD3</t>
  </si>
  <si>
    <t>女子</t>
    <rPh sb="0" eb="2">
      <t>ジョシ</t>
    </rPh>
    <phoneticPr fontId="3"/>
  </si>
  <si>
    <t>クイーン</t>
    <phoneticPr fontId="3"/>
  </si>
  <si>
    <t>女子1部</t>
    <rPh sb="0" eb="2">
      <t>ジョシ</t>
    </rPh>
    <rPh sb="3" eb="4">
      <t>ブ</t>
    </rPh>
    <phoneticPr fontId="3"/>
  </si>
  <si>
    <t>男子1部</t>
    <rPh sb="0" eb="2">
      <t>ダンシ</t>
    </rPh>
    <rPh sb="3" eb="4">
      <t>ブ</t>
    </rPh>
    <phoneticPr fontId="3"/>
  </si>
  <si>
    <t>男子2部</t>
    <rPh sb="0" eb="2">
      <t>ダンシ</t>
    </rPh>
    <rPh sb="3" eb="4">
      <t>ブ</t>
    </rPh>
    <phoneticPr fontId="3"/>
  </si>
  <si>
    <t>Qa1</t>
    <phoneticPr fontId="3"/>
  </si>
  <si>
    <t>Qa2</t>
    <phoneticPr fontId="3"/>
  </si>
  <si>
    <t>Qa3</t>
    <phoneticPr fontId="3"/>
  </si>
  <si>
    <t>Qa4</t>
    <phoneticPr fontId="3"/>
  </si>
  <si>
    <t>Qa5</t>
    <phoneticPr fontId="3"/>
  </si>
  <si>
    <t>La1</t>
    <phoneticPr fontId="3"/>
  </si>
  <si>
    <t>La2</t>
    <phoneticPr fontId="3"/>
  </si>
  <si>
    <t>La3</t>
    <phoneticPr fontId="3"/>
  </si>
  <si>
    <t>La4</t>
    <phoneticPr fontId="3"/>
  </si>
  <si>
    <t>La5</t>
    <phoneticPr fontId="3"/>
  </si>
  <si>
    <t>AC1</t>
    <phoneticPr fontId="3"/>
  </si>
  <si>
    <t>BC1</t>
    <phoneticPr fontId="3"/>
  </si>
  <si>
    <t>JC1</t>
    <phoneticPr fontId="3"/>
  </si>
  <si>
    <t>対戦カード重複</t>
    <rPh sb="0" eb="2">
      <t>タイセン</t>
    </rPh>
    <rPh sb="5" eb="7">
      <t>ジュウフク</t>
    </rPh>
    <phoneticPr fontId="3"/>
  </si>
  <si>
    <t>KA</t>
    <phoneticPr fontId="3"/>
  </si>
  <si>
    <t>KB</t>
    <phoneticPr fontId="3"/>
  </si>
  <si>
    <t>AA</t>
    <phoneticPr fontId="3"/>
  </si>
  <si>
    <t>AB</t>
    <phoneticPr fontId="3"/>
  </si>
  <si>
    <t>AC</t>
    <phoneticPr fontId="3"/>
  </si>
  <si>
    <t>AD</t>
    <phoneticPr fontId="3"/>
  </si>
  <si>
    <t>BA</t>
    <phoneticPr fontId="3"/>
  </si>
  <si>
    <t>BB</t>
    <phoneticPr fontId="3"/>
  </si>
  <si>
    <t>BC</t>
    <phoneticPr fontId="3"/>
  </si>
  <si>
    <t>BD</t>
    <phoneticPr fontId="3"/>
  </si>
  <si>
    <t>JA</t>
    <phoneticPr fontId="3"/>
  </si>
  <si>
    <t>JB</t>
    <phoneticPr fontId="3"/>
  </si>
  <si>
    <t>QA</t>
    <phoneticPr fontId="3"/>
  </si>
  <si>
    <t>LA</t>
    <phoneticPr fontId="3"/>
  </si>
  <si>
    <t>空白</t>
    <rPh sb="0" eb="2">
      <t>クウハク</t>
    </rPh>
    <phoneticPr fontId="3"/>
  </si>
  <si>
    <t>KZ1</t>
    <phoneticPr fontId="3"/>
  </si>
  <si>
    <t>AZ1</t>
    <phoneticPr fontId="3"/>
  </si>
  <si>
    <t>BZ1</t>
    <phoneticPr fontId="3"/>
  </si>
  <si>
    <t>JZ1</t>
    <phoneticPr fontId="3"/>
  </si>
  <si>
    <t>BD5</t>
    <phoneticPr fontId="3"/>
  </si>
  <si>
    <t xml:space="preserve"> 山崎ドリンカーズ</t>
  </si>
  <si>
    <t xml:space="preserve"> 木曽ソフト</t>
  </si>
  <si>
    <t xml:space="preserve"> Junkeees</t>
  </si>
  <si>
    <t xml:space="preserve"> 町田街道</t>
  </si>
  <si>
    <t xml:space="preserve"> ローソン</t>
  </si>
  <si>
    <t xml:space="preserve"> 山崎パワーズ</t>
  </si>
  <si>
    <t xml:space="preserve"> 沼町内会ソフト</t>
  </si>
  <si>
    <t xml:space="preserve"> ろくでなしソフト</t>
  </si>
  <si>
    <t xml:space="preserve"> AM1</t>
  </si>
  <si>
    <t xml:space="preserve"> なるせパパーズ</t>
  </si>
  <si>
    <t xml:space="preserve"> 山崎エイトロマンス</t>
  </si>
  <si>
    <t xml:space="preserve"> 協栄</t>
  </si>
  <si>
    <t xml:space="preserve"> サザンストリーム</t>
  </si>
  <si>
    <t xml:space="preserve"> 南成瀬セントラルズ</t>
  </si>
  <si>
    <t xml:space="preserve"> 見晴らしの丘のナウシカ</t>
  </si>
  <si>
    <t xml:space="preserve"> サンダーズ</t>
  </si>
  <si>
    <t xml:space="preserve"> オール南三小</t>
  </si>
  <si>
    <t xml:space="preserve"> 高町クラブ</t>
  </si>
  <si>
    <t xml:space="preserve"> 馬場ソフト</t>
  </si>
  <si>
    <t xml:space="preserve"> 山崎ダンディーズ</t>
  </si>
  <si>
    <t xml:space="preserve"> 三ツ目ソフト</t>
  </si>
  <si>
    <t xml:space="preserve"> 丸山フレンズエース</t>
  </si>
  <si>
    <t xml:space="preserve"> 丸山ソフト</t>
  </si>
  <si>
    <t xml:space="preserve"> モンスターズ</t>
  </si>
  <si>
    <t xml:space="preserve"> 南つくし野ソフト</t>
  </si>
  <si>
    <t xml:space="preserve"> 森一ソフト</t>
  </si>
  <si>
    <t xml:space="preserve"> フライデーズ</t>
  </si>
  <si>
    <t xml:space="preserve"> もみじ台町内会メイプルズ</t>
  </si>
  <si>
    <t xml:space="preserve"> フレンズ</t>
  </si>
  <si>
    <t xml:space="preserve"> ゼルコバ</t>
  </si>
  <si>
    <t xml:space="preserve"> 中原ペガサス</t>
  </si>
  <si>
    <t xml:space="preserve"> 忠生自然ソフト</t>
  </si>
  <si>
    <t xml:space="preserve"> REDFOX</t>
  </si>
  <si>
    <t xml:space="preserve"> なるせパパーズS</t>
  </si>
  <si>
    <t xml:space="preserve"> 森野ドリマーズ</t>
  </si>
  <si>
    <t xml:space="preserve"> NTアストロズ</t>
  </si>
  <si>
    <t xml:space="preserve"> DANGRO</t>
  </si>
  <si>
    <t xml:space="preserve"> ホリデーズ</t>
  </si>
  <si>
    <t xml:space="preserve"> なるせキッズ</t>
  </si>
  <si>
    <t xml:space="preserve"> コミックスターズ</t>
  </si>
  <si>
    <t xml:space="preserve"> フレンズF</t>
  </si>
  <si>
    <t xml:space="preserve"> 七国山SC</t>
  </si>
  <si>
    <t xml:space="preserve"> 丸山シニア</t>
  </si>
  <si>
    <t xml:space="preserve"> 町田メイツJ</t>
  </si>
  <si>
    <t xml:space="preserve"> 忠生スターズ</t>
  </si>
  <si>
    <t xml:space="preserve"> 成瀬SBC </t>
  </si>
  <si>
    <t xml:space="preserve"> FMS</t>
  </si>
  <si>
    <t xml:space="preserve"> 南三小J</t>
  </si>
  <si>
    <t xml:space="preserve"> Y・WAIS</t>
  </si>
  <si>
    <t xml:space="preserve"> モンスターズJ</t>
  </si>
  <si>
    <t xml:space="preserve"> 森一ミドル</t>
  </si>
  <si>
    <t xml:space="preserve"> 中原ベガサスS</t>
  </si>
  <si>
    <t xml:space="preserve"> 旭町グリーンフレンズ</t>
  </si>
  <si>
    <t xml:space="preserve"> 櫻組</t>
  </si>
  <si>
    <t xml:space="preserve"> レディファイターズ</t>
  </si>
  <si>
    <t xml:space="preserve"> レッドフォックス</t>
  </si>
  <si>
    <t xml:space="preserve"> ファンキーロッキー</t>
  </si>
  <si>
    <t xml:space="preserve"> グロッキーズ</t>
  </si>
  <si>
    <t xml:space="preserve"> 町田ソフト</t>
  </si>
  <si>
    <t xml:space="preserve"> ワンダフルマザーズ</t>
  </si>
  <si>
    <t xml:space="preserve"> ひまわり</t>
  </si>
  <si>
    <t xml:space="preserve"> 成瀬エンジェルス</t>
  </si>
  <si>
    <t xml:space="preserve"> 成瀬アストロズ</t>
    <phoneticPr fontId="3"/>
  </si>
  <si>
    <t xml:space="preserve"> つくし野フォーティーズ</t>
    <rPh sb="4" eb="5">
      <t>ノ</t>
    </rPh>
    <phoneticPr fontId="3"/>
  </si>
  <si>
    <t xml:space="preserve"> </t>
  </si>
  <si>
    <t>■ 大会結果</t>
    <rPh sb="2" eb="4">
      <t>タイカイ</t>
    </rPh>
    <rPh sb="4" eb="6">
      <t>ケッカ</t>
    </rPh>
    <phoneticPr fontId="3"/>
  </si>
  <si>
    <t>忠生公園</t>
    <rPh sb="0" eb="4">
      <t>タダオコウエン</t>
    </rPh>
    <phoneticPr fontId="4"/>
  </si>
  <si>
    <t>番号</t>
    <rPh sb="0" eb="2">
      <t>バンゴウ</t>
    </rPh>
    <phoneticPr fontId="3"/>
  </si>
  <si>
    <t>チーム番号</t>
    <rPh sb="3" eb="5">
      <t>バンゴウ</t>
    </rPh>
    <phoneticPr fontId="3"/>
  </si>
  <si>
    <t>抽選番号</t>
    <rPh sb="0" eb="2">
      <t>チュウセン</t>
    </rPh>
    <rPh sb="2" eb="4">
      <t>バンゴウ</t>
    </rPh>
    <phoneticPr fontId="3"/>
  </si>
  <si>
    <t>山崎ドリンカーズM</t>
    <rPh sb="0" eb="2">
      <t>ヤマサキ</t>
    </rPh>
    <phoneticPr fontId="3"/>
  </si>
  <si>
    <t>end</t>
    <phoneticPr fontId="3"/>
  </si>
  <si>
    <t>〇</t>
    <phoneticPr fontId="3"/>
  </si>
  <si>
    <t>抽選順にコピー</t>
    <rPh sb="0" eb="2">
      <t>チュウセン</t>
    </rPh>
    <rPh sb="2" eb="3">
      <t>ジュン</t>
    </rPh>
    <phoneticPr fontId="3"/>
  </si>
  <si>
    <t>壮</t>
    <rPh sb="0" eb="1">
      <t>ソウ</t>
    </rPh>
    <phoneticPr fontId="3"/>
  </si>
  <si>
    <t>実</t>
    <rPh sb="0" eb="1">
      <t>ジツ</t>
    </rPh>
    <phoneticPr fontId="3"/>
  </si>
  <si>
    <t>サ</t>
    <phoneticPr fontId="3"/>
  </si>
  <si>
    <t>△</t>
    <phoneticPr fontId="3"/>
  </si>
  <si>
    <t>町田クラブ(壮年)</t>
    <rPh sb="0" eb="2">
      <t>マチダ</t>
    </rPh>
    <rPh sb="6" eb="8">
      <t>ソウネン</t>
    </rPh>
    <phoneticPr fontId="3"/>
  </si>
  <si>
    <t>町田クラブ(実年)</t>
    <rPh sb="0" eb="2">
      <t>マチダ</t>
    </rPh>
    <rPh sb="6" eb="8">
      <t>ジツネン</t>
    </rPh>
    <phoneticPr fontId="3"/>
  </si>
  <si>
    <t>町田サルバス</t>
    <rPh sb="0" eb="2">
      <t>マチダ</t>
    </rPh>
    <phoneticPr fontId="3"/>
  </si>
  <si>
    <t>●</t>
    <phoneticPr fontId="3"/>
  </si>
  <si>
    <t>ﾚﾃﾞｨｰｽ2部(6/8､ 15、予116)</t>
    <rPh sb="7" eb="8">
      <t>ブ</t>
    </rPh>
    <rPh sb="17" eb="18">
      <t>ヨ</t>
    </rPh>
    <phoneticPr fontId="3"/>
  </si>
  <si>
    <t>都大会(6/22､23､30　予7/7)</t>
    <rPh sb="0" eb="1">
      <t>ト</t>
    </rPh>
    <rPh sb="1" eb="3">
      <t>タイカイ</t>
    </rPh>
    <phoneticPr fontId="3"/>
  </si>
  <si>
    <t>都民大会(5/11土､12､18土､予19)</t>
    <rPh sb="0" eb="2">
      <t>トミン</t>
    </rPh>
    <rPh sb="2" eb="4">
      <t>タイカイ</t>
    </rPh>
    <rPh sb="18" eb="19">
      <t>ヨ</t>
    </rPh>
    <phoneticPr fontId="3"/>
  </si>
  <si>
    <t>市町村総合(7/13､14､21)</t>
    <rPh sb="0" eb="3">
      <t>シチョウソン</t>
    </rPh>
    <rPh sb="3" eb="5">
      <t>ソウゴウ</t>
    </rPh>
    <phoneticPr fontId="3"/>
  </si>
  <si>
    <t>JD4</t>
    <phoneticPr fontId="3"/>
  </si>
  <si>
    <t>AD4</t>
    <phoneticPr fontId="3"/>
  </si>
  <si>
    <t>都民体育大会(5/11､12､18､予19)</t>
    <rPh sb="0" eb="2">
      <t>トミン</t>
    </rPh>
    <rPh sb="2" eb="4">
      <t>タイイク</t>
    </rPh>
    <rPh sb="4" eb="6">
      <t>タイカイ</t>
    </rPh>
    <rPh sb="18" eb="19">
      <t>ヨ</t>
    </rPh>
    <phoneticPr fontId="3"/>
  </si>
  <si>
    <t>市町村連盟夏季(確認中)</t>
    <rPh sb="0" eb="3">
      <t>シチョウソン</t>
    </rPh>
    <rPh sb="3" eb="5">
      <t>レンメイ</t>
    </rPh>
    <rPh sb="5" eb="7">
      <t>カキ</t>
    </rPh>
    <rPh sb="8" eb="10">
      <t>カクニン</t>
    </rPh>
    <rPh sb="10" eb="11">
      <t>チュウ</t>
    </rPh>
    <phoneticPr fontId="3"/>
  </si>
  <si>
    <t>一般男子2部(6/8､15　予16)</t>
    <rPh sb="0" eb="2">
      <t>イッパン</t>
    </rPh>
    <rPh sb="2" eb="4">
      <t>ダンシ</t>
    </rPh>
    <rPh sb="5" eb="6">
      <t>ブ</t>
    </rPh>
    <phoneticPr fontId="3"/>
  </si>
  <si>
    <t>一般男子(6/2､9　予16)､南多摩五市(7月)</t>
    <rPh sb="0" eb="2">
      <t>イッパン</t>
    </rPh>
    <rPh sb="2" eb="4">
      <t>ダンシ</t>
    </rPh>
    <rPh sb="16" eb="19">
      <t>ミナミタマ</t>
    </rPh>
    <rPh sb="19" eb="20">
      <t>ゴ</t>
    </rPh>
    <rPh sb="20" eb="21">
      <t>シ</t>
    </rPh>
    <rPh sb="23" eb="24">
      <t>ガツ</t>
    </rPh>
    <phoneticPr fontId="3"/>
  </si>
  <si>
    <r>
      <t>市町村連盟夏季(確認中)</t>
    </r>
    <r>
      <rPr>
        <sz val="11"/>
        <rFont val="Meiryo UI"/>
        <family val="3"/>
        <charset val="128"/>
      </rPr>
      <t>､南多摩五市(7月)</t>
    </r>
    <rPh sb="0" eb="3">
      <t>シチョウソン</t>
    </rPh>
    <rPh sb="3" eb="5">
      <t>レンメイ</t>
    </rPh>
    <rPh sb="5" eb="7">
      <t>カキ</t>
    </rPh>
    <rPh sb="8" eb="10">
      <t>カクニン</t>
    </rPh>
    <rPh sb="10" eb="11">
      <t>チュウ</t>
    </rPh>
    <phoneticPr fontId="3"/>
  </si>
  <si>
    <t>都大会(5/12､19 予26)､南多摩五市(7月)</t>
    <rPh sb="0" eb="1">
      <t>ト</t>
    </rPh>
    <rPh sb="1" eb="3">
      <t>タイカイ</t>
    </rPh>
    <rPh sb="12" eb="13">
      <t>ヨ</t>
    </rPh>
    <phoneticPr fontId="3"/>
  </si>
  <si>
    <t>ﾚﾃﾞｨｰｽ2部(6/8､ 15、予116)､南多摩五市(7月)</t>
    <rPh sb="7" eb="8">
      <t>ブ</t>
    </rPh>
    <rPh sb="17" eb="18">
      <t>ヨ</t>
    </rPh>
    <phoneticPr fontId="3"/>
  </si>
  <si>
    <t>ｼﾆｱ(6/1,8,9､予15)､ﾊｲｼﾆｱ(6/29,7/6､予13,20)､ｽｰﾊﾟｰｼﾆｱ(9/7､15､予22)､関東ｼﾆｱ(4/20,21)､関東ｽｰﾊﾟｰｼﾆｱ(5/25,26)､ねんりんピック(11/9～12)</t>
    <rPh sb="12" eb="13">
      <t>ヨ</t>
    </rPh>
    <rPh sb="32" eb="33">
      <t>ヨ</t>
    </rPh>
    <rPh sb="56" eb="57">
      <t>２</t>
    </rPh>
    <rPh sb="61" eb="63">
      <t>カントウ</t>
    </rPh>
    <rPh sb="76" eb="78">
      <t>カントウ</t>
    </rPh>
    <phoneticPr fontId="3"/>
  </si>
  <si>
    <t>ﾚﾃﾞｨｰｽ(6/9,15,予16)、ｴﾙﾀﾞｰ(5/26,6/2､予9)､家庭婦人(7/21,28､予8/4)</t>
    <rPh sb="34" eb="35">
      <t>）</t>
    </rPh>
    <rPh sb="38" eb="40">
      <t>カテイ</t>
    </rPh>
    <rPh sb="40" eb="42">
      <t>フジン</t>
    </rPh>
    <rPh sb="51" eb="52">
      <t>・</t>
    </rPh>
    <phoneticPr fontId="3"/>
  </si>
  <si>
    <t>上部大会</t>
    <rPh sb="0" eb="2">
      <t>ジョウブ</t>
    </rPh>
    <rPh sb="2" eb="4">
      <t>タイカイ</t>
    </rPh>
    <phoneticPr fontId="3"/>
  </si>
  <si>
    <t xml:space="preserve"> </t>
    <phoneticPr fontId="3"/>
  </si>
  <si>
    <t xml:space="preserve"> 成瀬アストロズ</t>
  </si>
  <si>
    <t xml:space="preserve"> もみじ台町内会メイプルズ</t>
    <rPh sb="5" eb="7">
      <t>チョウナイ</t>
    </rPh>
    <rPh sb="7" eb="8">
      <t>カイ</t>
    </rPh>
    <phoneticPr fontId="3"/>
  </si>
  <si>
    <t xml:space="preserve"> 見晴らしの丘のナウシカ</t>
    <phoneticPr fontId="3"/>
  </si>
  <si>
    <t>男1</t>
    <rPh sb="0" eb="1">
      <t>オトコ</t>
    </rPh>
    <phoneticPr fontId="3"/>
  </si>
  <si>
    <t>男2</t>
    <rPh sb="0" eb="1">
      <t>オトコ</t>
    </rPh>
    <phoneticPr fontId="3"/>
  </si>
  <si>
    <t>実1</t>
    <rPh sb="0" eb="1">
      <t>ジツ</t>
    </rPh>
    <phoneticPr fontId="3"/>
  </si>
  <si>
    <t>SA1</t>
  </si>
  <si>
    <t>SA1</t>
    <phoneticPr fontId="3"/>
  </si>
  <si>
    <t>SA2</t>
  </si>
  <si>
    <t>SA2</t>
    <phoneticPr fontId="3"/>
  </si>
  <si>
    <t>SA3</t>
  </si>
  <si>
    <t>SA3</t>
    <phoneticPr fontId="3"/>
  </si>
  <si>
    <t>SA4</t>
  </si>
  <si>
    <t>SA4</t>
    <phoneticPr fontId="3"/>
  </si>
  <si>
    <t>SB1</t>
  </si>
  <si>
    <t>SB1</t>
    <phoneticPr fontId="3"/>
  </si>
  <si>
    <t>SB2</t>
  </si>
  <si>
    <t>SB2</t>
    <phoneticPr fontId="3"/>
  </si>
  <si>
    <t>Sb3</t>
    <phoneticPr fontId="3"/>
  </si>
  <si>
    <t>実年1部</t>
    <rPh sb="0" eb="2">
      <t>ジツネン</t>
    </rPh>
    <rPh sb="3" eb="4">
      <t>ブ</t>
    </rPh>
    <phoneticPr fontId="3"/>
  </si>
  <si>
    <t>実2</t>
    <rPh sb="0" eb="1">
      <t>ジツ</t>
    </rPh>
    <phoneticPr fontId="3"/>
  </si>
  <si>
    <t>実年2部</t>
    <rPh sb="0" eb="2">
      <t>ジツネン</t>
    </rPh>
    <rPh sb="3" eb="4">
      <t>ブ</t>
    </rPh>
    <phoneticPr fontId="3"/>
  </si>
  <si>
    <t>SB3</t>
  </si>
  <si>
    <t>実年1部</t>
    <rPh sb="3" eb="4">
      <t>ブ</t>
    </rPh>
    <phoneticPr fontId="3"/>
  </si>
  <si>
    <t>実年2部</t>
    <rPh sb="3" eb="4">
      <t>ブ</t>
    </rPh>
    <phoneticPr fontId="3"/>
  </si>
  <si>
    <t>SZ1</t>
    <phoneticPr fontId="3"/>
  </si>
  <si>
    <t>BD4</t>
    <phoneticPr fontId="3"/>
  </si>
  <si>
    <t>SB4</t>
    <phoneticPr fontId="3"/>
  </si>
  <si>
    <t>山崎第2C (南)</t>
    <rPh sb="0" eb="2">
      <t>ヤマサキ</t>
    </rPh>
    <rPh sb="2" eb="3">
      <t>ダイ</t>
    </rPh>
    <rPh sb="7" eb="8">
      <t>ミナミ</t>
    </rPh>
    <phoneticPr fontId="4"/>
  </si>
  <si>
    <t>山崎第2B (北)</t>
    <rPh sb="0" eb="2">
      <t>ヤマサキ</t>
    </rPh>
    <rPh sb="2" eb="3">
      <t>ダイ</t>
    </rPh>
    <rPh sb="7" eb="8">
      <t>キタ</t>
    </rPh>
    <phoneticPr fontId="4"/>
  </si>
  <si>
    <t>end</t>
    <phoneticPr fontId="4"/>
  </si>
  <si>
    <t>SA</t>
    <phoneticPr fontId="3"/>
  </si>
  <si>
    <t>SB</t>
    <phoneticPr fontId="3"/>
  </si>
  <si>
    <t>■ 大会予定</t>
    <rPh sb="2" eb="4">
      <t>タイカイ</t>
    </rPh>
    <rPh sb="4" eb="6">
      <t>ヨテイ</t>
    </rPh>
    <phoneticPr fontId="3"/>
  </si>
  <si>
    <t>x</t>
  </si>
  <si>
    <t>チーム</t>
    <phoneticPr fontId="3"/>
  </si>
  <si>
    <t>Sb2</t>
  </si>
  <si>
    <t>現在</t>
    <rPh sb="0" eb="2">
      <t>ゲンザイ</t>
    </rPh>
    <phoneticPr fontId="4"/>
  </si>
  <si>
    <t>■ 今週の予定</t>
    <rPh sb="2" eb="4">
      <t>コンシュウ</t>
    </rPh>
    <rPh sb="5" eb="7">
      <t>ヨテイ</t>
    </rPh>
    <phoneticPr fontId="3"/>
  </si>
  <si>
    <t>SA4</t>
    <phoneticPr fontId="3"/>
  </si>
  <si>
    <t>SA5</t>
    <phoneticPr fontId="3"/>
  </si>
  <si>
    <t>SB5</t>
    <phoneticPr fontId="3"/>
  </si>
  <si>
    <t>SB4</t>
    <phoneticPr fontId="3"/>
  </si>
  <si>
    <t xml:space="preserve"> 南つくし野シルバースターズ</t>
  </si>
  <si>
    <t xml:space="preserve"> サザンストリームフォーエバー</t>
  </si>
  <si>
    <t>キング</t>
    <phoneticPr fontId="3"/>
  </si>
  <si>
    <t>男子1部</t>
    <rPh sb="0" eb="2">
      <t>ダンシ</t>
    </rPh>
    <rPh sb="3" eb="4">
      <t>ブ</t>
    </rPh>
    <phoneticPr fontId="3"/>
  </si>
  <si>
    <t>男子2部</t>
    <rPh sb="0" eb="2">
      <t>ダンシ</t>
    </rPh>
    <rPh sb="3" eb="4">
      <t>ブ</t>
    </rPh>
    <phoneticPr fontId="3"/>
  </si>
  <si>
    <t>実年1部</t>
    <rPh sb="0" eb="2">
      <t>ジツネン</t>
    </rPh>
    <rPh sb="3" eb="4">
      <t>ブ</t>
    </rPh>
    <phoneticPr fontId="3"/>
  </si>
  <si>
    <t>実年2部</t>
    <rPh sb="0" eb="2">
      <t>ジツネン</t>
    </rPh>
    <rPh sb="3" eb="4">
      <t>ブ</t>
    </rPh>
    <phoneticPr fontId="3"/>
  </si>
  <si>
    <t>クイーン</t>
    <phoneticPr fontId="3"/>
  </si>
  <si>
    <t>女子1部</t>
    <rPh sb="0" eb="2">
      <t>ジョシ</t>
    </rPh>
    <rPh sb="3" eb="4">
      <t>ブ</t>
    </rPh>
    <phoneticPr fontId="3"/>
  </si>
  <si>
    <t xml:space="preserve"> つくし野フューチャーズ</t>
  </si>
  <si>
    <t xml:space="preserve"> 山崎ドリンカーズM</t>
    <rPh sb="1" eb="3">
      <t>ヤマサキ</t>
    </rPh>
    <phoneticPr fontId="4"/>
  </si>
  <si>
    <t xml:space="preserve"> 山崎ドリンカーズMJ</t>
    <rPh sb="1" eb="3">
      <t>ヤマサキ</t>
    </rPh>
    <phoneticPr fontId="23"/>
  </si>
  <si>
    <t xml:space="preserve"> つくし野フォーティーズ</t>
    <rPh sb="4" eb="5">
      <t>ノ</t>
    </rPh>
    <phoneticPr fontId="23"/>
  </si>
  <si>
    <t>忠生SP</t>
    <rPh sb="0" eb="2">
      <t>タダオ</t>
    </rPh>
    <phoneticPr fontId="4"/>
  </si>
  <si>
    <t>BB4</t>
    <phoneticPr fontId="3"/>
  </si>
  <si>
    <t xml:space="preserve"> サンダース</t>
  </si>
  <si>
    <t xml:space="preserve"> REDCLUB</t>
  </si>
  <si>
    <t>BA5</t>
  </si>
  <si>
    <t>BA5</t>
    <phoneticPr fontId="3"/>
  </si>
  <si>
    <t>市民球場</t>
    <rPh sb="0" eb="4">
      <t>シミンキュウジョウ</t>
    </rPh>
    <phoneticPr fontId="4"/>
  </si>
  <si>
    <t>藤の台球場</t>
    <rPh sb="0" eb="1">
      <t>フジ</t>
    </rPh>
    <rPh sb="2" eb="3">
      <t>ダイ</t>
    </rPh>
    <rPh sb="3" eb="5">
      <t>キュウジョウ</t>
    </rPh>
    <phoneticPr fontId="4"/>
  </si>
  <si>
    <t>SA5</t>
    <phoneticPr fontId="3"/>
  </si>
  <si>
    <t xml:space="preserve"> 見晴らしの丘のナウシカkz</t>
    <rPh sb="1" eb="3">
      <t>ミハ</t>
    </rPh>
    <rPh sb="6" eb="7">
      <t>オカ</t>
    </rPh>
    <phoneticPr fontId="23"/>
  </si>
  <si>
    <t>女子</t>
    <phoneticPr fontId="3"/>
  </si>
  <si>
    <t xml:space="preserve"> メイプルズ</t>
    <phoneticPr fontId="3"/>
  </si>
  <si>
    <t xml:space="preserve"> オール南</t>
    <rPh sb="4" eb="5">
      <t>ミナミ</t>
    </rPh>
    <phoneticPr fontId="3"/>
  </si>
  <si>
    <t>なるせパパーズJ</t>
    <phoneticPr fontId="3"/>
  </si>
  <si>
    <t>令和６年 町田市春季大会</t>
    <rPh sb="0" eb="2">
      <t>レイワ</t>
    </rPh>
    <rPh sb="3" eb="4">
      <t>ネン</t>
    </rPh>
    <rPh sb="5" eb="7">
      <t>マチダ</t>
    </rPh>
    <rPh sb="7" eb="8">
      <t>シ</t>
    </rPh>
    <rPh sb="8" eb="10">
      <t>シュンキ</t>
    </rPh>
    <rPh sb="10" eb="12">
      <t>タイカイ</t>
    </rPh>
    <phoneticPr fontId="3"/>
  </si>
  <si>
    <t>BZ9</t>
    <phoneticPr fontId="3"/>
  </si>
  <si>
    <t>■4/7</t>
    <phoneticPr fontId="4"/>
  </si>
  <si>
    <t>Ka12</t>
    <phoneticPr fontId="4"/>
  </si>
  <si>
    <t>Ka34</t>
    <phoneticPr fontId="4"/>
  </si>
  <si>
    <t>Ab34</t>
    <phoneticPr fontId="4"/>
  </si>
  <si>
    <t>Aa34</t>
    <phoneticPr fontId="4"/>
  </si>
  <si>
    <t>Ab12</t>
    <phoneticPr fontId="4"/>
  </si>
  <si>
    <t>Kb12</t>
    <phoneticPr fontId="4"/>
  </si>
  <si>
    <t>Ba12</t>
    <phoneticPr fontId="4"/>
  </si>
  <si>
    <t>Ba34</t>
    <phoneticPr fontId="4"/>
  </si>
  <si>
    <t>Aa15</t>
    <phoneticPr fontId="4"/>
  </si>
  <si>
    <t>Aa23</t>
    <phoneticPr fontId="4"/>
  </si>
  <si>
    <t>AA5</t>
    <phoneticPr fontId="3"/>
  </si>
  <si>
    <t>AB5</t>
    <phoneticPr fontId="3"/>
  </si>
  <si>
    <t>■4/14</t>
    <phoneticPr fontId="4"/>
  </si>
  <si>
    <t>Qa12</t>
    <phoneticPr fontId="4"/>
  </si>
  <si>
    <t>Qa34</t>
    <phoneticPr fontId="4"/>
  </si>
  <si>
    <t>La12</t>
    <phoneticPr fontId="4"/>
  </si>
  <si>
    <t>La34</t>
    <phoneticPr fontId="4"/>
  </si>
  <si>
    <t>■4/21</t>
    <phoneticPr fontId="4"/>
  </si>
  <si>
    <t>Ka13</t>
    <phoneticPr fontId="4"/>
  </si>
  <si>
    <t>Ka24</t>
    <phoneticPr fontId="4"/>
  </si>
  <si>
    <t>Kb23</t>
    <phoneticPr fontId="4"/>
  </si>
  <si>
    <t>Ab15</t>
    <phoneticPr fontId="4"/>
  </si>
  <si>
    <t>Ab23</t>
    <phoneticPr fontId="4"/>
  </si>
  <si>
    <t>Ac12</t>
    <phoneticPr fontId="4"/>
  </si>
  <si>
    <t>Ac34</t>
    <phoneticPr fontId="4"/>
  </si>
  <si>
    <t>Aa45</t>
    <phoneticPr fontId="4"/>
  </si>
  <si>
    <t>Aa13</t>
    <phoneticPr fontId="4"/>
  </si>
  <si>
    <t>Bb12</t>
    <phoneticPr fontId="4"/>
  </si>
  <si>
    <t>Bb34</t>
    <phoneticPr fontId="4"/>
  </si>
  <si>
    <t>Ba15</t>
    <phoneticPr fontId="4"/>
  </si>
  <si>
    <t>Ba23</t>
    <phoneticPr fontId="4"/>
  </si>
  <si>
    <t>La24</t>
    <phoneticPr fontId="4"/>
  </si>
  <si>
    <t>La13</t>
    <phoneticPr fontId="4"/>
  </si>
  <si>
    <t>Qa24</t>
    <phoneticPr fontId="4"/>
  </si>
  <si>
    <t>Qa13</t>
    <phoneticPr fontId="4"/>
  </si>
  <si>
    <t>■4/28</t>
    <phoneticPr fontId="4"/>
  </si>
  <si>
    <t>Kb13</t>
    <phoneticPr fontId="4"/>
  </si>
  <si>
    <t>Ka14</t>
    <phoneticPr fontId="4"/>
  </si>
  <si>
    <t>Ka23</t>
    <phoneticPr fontId="4"/>
  </si>
  <si>
    <t>Ac13</t>
    <phoneticPr fontId="4"/>
  </si>
  <si>
    <t>Ac24</t>
    <phoneticPr fontId="4"/>
  </si>
  <si>
    <t>Aa24</t>
    <phoneticPr fontId="4"/>
  </si>
  <si>
    <t>Aa35</t>
    <phoneticPr fontId="4"/>
  </si>
  <si>
    <t>Ab45</t>
    <phoneticPr fontId="4"/>
  </si>
  <si>
    <t>Ab13</t>
    <phoneticPr fontId="4"/>
  </si>
  <si>
    <t>Ba45</t>
    <phoneticPr fontId="4"/>
  </si>
  <si>
    <t>Ba13</t>
    <phoneticPr fontId="4"/>
  </si>
  <si>
    <t>Bb13</t>
    <phoneticPr fontId="4"/>
  </si>
  <si>
    <t>Bb24</t>
    <phoneticPr fontId="4"/>
  </si>
  <si>
    <t>Qa14</t>
    <phoneticPr fontId="4"/>
  </si>
  <si>
    <t>Qa23</t>
    <phoneticPr fontId="4"/>
  </si>
  <si>
    <t>La14</t>
    <phoneticPr fontId="4"/>
  </si>
  <si>
    <t>La23</t>
    <phoneticPr fontId="4"/>
  </si>
  <si>
    <t>■4/29(祝)</t>
    <rPh sb="6" eb="7">
      <t>シュク</t>
    </rPh>
    <phoneticPr fontId="4"/>
  </si>
  <si>
    <t>Sa12</t>
    <phoneticPr fontId="4"/>
  </si>
  <si>
    <t>Sa34</t>
    <phoneticPr fontId="4"/>
  </si>
  <si>
    <t>Sb12</t>
    <phoneticPr fontId="4"/>
  </si>
  <si>
    <t>Sb34</t>
    <phoneticPr fontId="4"/>
  </si>
  <si>
    <t>■5/5</t>
    <phoneticPr fontId="4"/>
  </si>
  <si>
    <t>K③</t>
    <phoneticPr fontId="4"/>
  </si>
  <si>
    <t>K準</t>
    <phoneticPr fontId="4"/>
  </si>
  <si>
    <t>Ab24</t>
    <phoneticPr fontId="4"/>
  </si>
  <si>
    <t>Ab35</t>
    <phoneticPr fontId="4"/>
  </si>
  <si>
    <t>Aa14</t>
    <phoneticPr fontId="4"/>
  </si>
  <si>
    <t>KZ1</t>
    <phoneticPr fontId="4"/>
  </si>
  <si>
    <t>Ba24</t>
  </si>
  <si>
    <t>Ba35</t>
  </si>
  <si>
    <t>Aa25</t>
  </si>
  <si>
    <t>Ac14</t>
  </si>
  <si>
    <t>Ac23</t>
  </si>
  <si>
    <t>ハイシニア</t>
    <phoneticPr fontId="3"/>
  </si>
  <si>
    <t>Hz1</t>
    <phoneticPr fontId="3"/>
  </si>
  <si>
    <t>■5/6(祝)</t>
    <rPh sb="5" eb="6">
      <t>シュク</t>
    </rPh>
    <phoneticPr fontId="4"/>
  </si>
  <si>
    <t>Sb15</t>
    <phoneticPr fontId="4"/>
  </si>
  <si>
    <t>Sb23</t>
    <phoneticPr fontId="4"/>
  </si>
  <si>
    <t>Sa15</t>
    <phoneticPr fontId="4"/>
  </si>
  <si>
    <t>Sa23</t>
    <phoneticPr fontId="4"/>
  </si>
  <si>
    <t>Ja12</t>
    <phoneticPr fontId="4"/>
  </si>
  <si>
    <t>Ja34</t>
    <phoneticPr fontId="4"/>
  </si>
  <si>
    <t>Jb12</t>
    <phoneticPr fontId="4"/>
  </si>
  <si>
    <t>■5/12</t>
    <phoneticPr fontId="4"/>
  </si>
  <si>
    <t>Ba14</t>
  </si>
  <si>
    <t>Ba25</t>
  </si>
  <si>
    <t>Bb14</t>
    <phoneticPr fontId="4"/>
  </si>
  <si>
    <t>Bb23</t>
    <phoneticPr fontId="4"/>
  </si>
  <si>
    <t>Ab14</t>
  </si>
  <si>
    <t>Ab25</t>
  </si>
  <si>
    <t>K②</t>
    <phoneticPr fontId="4"/>
  </si>
  <si>
    <t>K残</t>
    <rPh sb="1" eb="2">
      <t>ザン</t>
    </rPh>
    <phoneticPr fontId="4"/>
  </si>
  <si>
    <t>入替戦</t>
    <rPh sb="0" eb="1">
      <t>イ</t>
    </rPh>
    <rPh sb="1" eb="2">
      <t>カ</t>
    </rPh>
    <rPh sb="2" eb="3">
      <t>セン</t>
    </rPh>
    <phoneticPr fontId="4"/>
  </si>
  <si>
    <t>女子</t>
    <rPh sb="0" eb="2">
      <t>ジョシ</t>
    </rPh>
    <phoneticPr fontId="4"/>
  </si>
  <si>
    <t>■6/2</t>
    <phoneticPr fontId="4"/>
  </si>
  <si>
    <t>Sb24</t>
    <phoneticPr fontId="4"/>
  </si>
  <si>
    <t>Sb35</t>
    <phoneticPr fontId="4"/>
  </si>
  <si>
    <t>Sa24</t>
    <phoneticPr fontId="4"/>
  </si>
  <si>
    <t>Sa35</t>
    <phoneticPr fontId="4"/>
  </si>
  <si>
    <t>Ja14</t>
    <phoneticPr fontId="4"/>
  </si>
  <si>
    <t>Ja23</t>
    <phoneticPr fontId="4"/>
  </si>
  <si>
    <t>Jb13</t>
    <phoneticPr fontId="4"/>
  </si>
  <si>
    <t>■6/9</t>
    <phoneticPr fontId="4"/>
  </si>
  <si>
    <t>Sa14</t>
    <phoneticPr fontId="4"/>
  </si>
  <si>
    <t>Sa25</t>
    <phoneticPr fontId="4"/>
  </si>
  <si>
    <t>Sb14</t>
    <phoneticPr fontId="4"/>
  </si>
  <si>
    <t>Sb25</t>
    <phoneticPr fontId="4"/>
  </si>
  <si>
    <t>Jb23</t>
    <phoneticPr fontId="4"/>
  </si>
  <si>
    <t>Ja13</t>
    <phoneticPr fontId="4"/>
  </si>
  <si>
    <t>Ja24</t>
    <phoneticPr fontId="4"/>
  </si>
  <si>
    <t>■6/16</t>
    <phoneticPr fontId="4"/>
  </si>
  <si>
    <t>Sa45</t>
    <phoneticPr fontId="4"/>
  </si>
  <si>
    <t>Sa13</t>
    <phoneticPr fontId="4"/>
  </si>
  <si>
    <t>Sb45</t>
    <phoneticPr fontId="4"/>
  </si>
  <si>
    <t>Sb13</t>
    <phoneticPr fontId="4"/>
  </si>
  <si>
    <t>J残</t>
    <rPh sb="1" eb="2">
      <t>ザン</t>
    </rPh>
    <phoneticPr fontId="4"/>
  </si>
  <si>
    <t>A準</t>
    <rPh sb="1" eb="2">
      <t>ジュン</t>
    </rPh>
    <phoneticPr fontId="4"/>
  </si>
  <si>
    <t>J決</t>
    <rPh sb="1" eb="2">
      <t>ケツ</t>
    </rPh>
    <phoneticPr fontId="4"/>
  </si>
  <si>
    <t>K決</t>
    <rPh sb="1" eb="2">
      <t>ケツ</t>
    </rPh>
    <phoneticPr fontId="4"/>
  </si>
  <si>
    <t>JZ1</t>
    <phoneticPr fontId="4"/>
  </si>
  <si>
    <t>AZ1</t>
    <phoneticPr fontId="4"/>
  </si>
  <si>
    <t>■6/23</t>
    <phoneticPr fontId="4"/>
  </si>
  <si>
    <t>S決</t>
    <rPh sb="0" eb="2">
      <t>sケツ</t>
    </rPh>
    <phoneticPr fontId="4"/>
  </si>
  <si>
    <t>B決</t>
    <rPh sb="1" eb="2">
      <t>ケツ</t>
    </rPh>
    <phoneticPr fontId="4"/>
  </si>
  <si>
    <t>A決</t>
    <rPh sb="1" eb="2">
      <t>ケツ</t>
    </rPh>
    <phoneticPr fontId="4"/>
  </si>
  <si>
    <t>sz1</t>
    <phoneticPr fontId="4"/>
  </si>
  <si>
    <t>bz1</t>
    <phoneticPr fontId="4"/>
  </si>
  <si>
    <t>■6/30</t>
    <phoneticPr fontId="4"/>
  </si>
  <si>
    <t>■7/7</t>
    <phoneticPr fontId="4"/>
  </si>
  <si>
    <t>SEQ</t>
    <phoneticPr fontId="60"/>
  </si>
  <si>
    <t>フリガナ</t>
  </si>
  <si>
    <t>氏名</t>
  </si>
  <si>
    <t>チーム</t>
  </si>
  <si>
    <t>No</t>
    <phoneticPr fontId="60"/>
  </si>
  <si>
    <t>備考</t>
    <rPh sb="0" eb="2">
      <t>ビコウ</t>
    </rPh>
    <phoneticPr fontId="60"/>
  </si>
  <si>
    <t>球場
主任</t>
    <rPh sb="0" eb="2">
      <t>キュウジョウ</t>
    </rPh>
    <rPh sb="3" eb="5">
      <t>シュニン</t>
    </rPh>
    <phoneticPr fontId="3"/>
  </si>
  <si>
    <t>球審</t>
    <rPh sb="0" eb="2">
      <t>キュウシン</t>
    </rPh>
    <phoneticPr fontId="3"/>
  </si>
  <si>
    <t>塁審・
副審</t>
    <rPh sb="0" eb="2">
      <t>ルイシン</t>
    </rPh>
    <rPh sb="4" eb="6">
      <t>フクシン</t>
    </rPh>
    <phoneticPr fontId="3"/>
  </si>
  <si>
    <t>合計</t>
    <rPh sb="0" eb="2">
      <t>ゴウケイ</t>
    </rPh>
    <phoneticPr fontId="3"/>
  </si>
  <si>
    <t>アダチヨシカツ</t>
  </si>
  <si>
    <t>アベアケミ</t>
  </si>
  <si>
    <t>アベユウジ</t>
  </si>
  <si>
    <t>アマノカズヨシ</t>
  </si>
  <si>
    <t>天野和嘉</t>
  </si>
  <si>
    <t>フライデーズ</t>
  </si>
  <si>
    <t>アライカズナリ</t>
  </si>
  <si>
    <t>アライタツオ</t>
  </si>
  <si>
    <t>新井達夫</t>
  </si>
  <si>
    <t>モンスターズ</t>
  </si>
  <si>
    <t>アラキユウイチ</t>
  </si>
  <si>
    <t>ローソン</t>
  </si>
  <si>
    <t>アンジョウトシユキ</t>
  </si>
  <si>
    <t>安生俊行</t>
  </si>
  <si>
    <t>サンダース</t>
  </si>
  <si>
    <t>イイジマテルオ</t>
  </si>
  <si>
    <t>飯島輝夫</t>
  </si>
  <si>
    <t>イイダヨシカズ</t>
  </si>
  <si>
    <t>Y・WAIS</t>
  </si>
  <si>
    <t>イガラシセイコ</t>
  </si>
  <si>
    <t>イシイヒサシ</t>
  </si>
  <si>
    <t>RED CLUB</t>
  </si>
  <si>
    <t>イシカワタダオ</t>
  </si>
  <si>
    <t>中原ペガサスS</t>
  </si>
  <si>
    <t>イズミチサ</t>
  </si>
  <si>
    <t>レッドフォックス</t>
  </si>
  <si>
    <t>イソタカシ</t>
  </si>
  <si>
    <t>磯高志</t>
  </si>
  <si>
    <t>イデオアキラ</t>
  </si>
  <si>
    <t>井手尾晃</t>
  </si>
  <si>
    <t>ホリデーズ</t>
  </si>
  <si>
    <t>イトウシュンスケ</t>
  </si>
  <si>
    <t>イトウダイスケ</t>
  </si>
  <si>
    <t>伊藤大祐</t>
  </si>
  <si>
    <t>イトウヒロシ</t>
  </si>
  <si>
    <t>伊藤浩</t>
  </si>
  <si>
    <t>イナムラシゲオ</t>
  </si>
  <si>
    <t>イノウエミキ</t>
  </si>
  <si>
    <t>井上美紀</t>
  </si>
  <si>
    <t>イフクテツオ</t>
  </si>
  <si>
    <t>伊福哲夫</t>
  </si>
  <si>
    <t>イマミヤジュンスケ</t>
  </si>
  <si>
    <t>フレンズ</t>
  </si>
  <si>
    <t>イワオトモコ</t>
  </si>
  <si>
    <t>ウチムラマナブ</t>
  </si>
  <si>
    <t>ウノヒロアキ</t>
  </si>
  <si>
    <t>エノモトシンイチ</t>
  </si>
  <si>
    <t>榎本進一</t>
  </si>
  <si>
    <t>エノモトヨウコ</t>
  </si>
  <si>
    <t>レディファイターズ</t>
  </si>
  <si>
    <t>オオクボシマ</t>
  </si>
  <si>
    <t>オオシマチカシ</t>
  </si>
  <si>
    <t>大嶋哉志</t>
  </si>
  <si>
    <t>オオワダリョウタ</t>
  </si>
  <si>
    <t>オカヤマタカオ</t>
  </si>
  <si>
    <t>オガワアキラ</t>
  </si>
  <si>
    <t>オザワカツヒロ</t>
  </si>
  <si>
    <t>沼町内会ソフト</t>
  </si>
  <si>
    <t>オノカナエ</t>
  </si>
  <si>
    <t>オノダダイ</t>
  </si>
  <si>
    <t>カクライトシヒコ</t>
  </si>
  <si>
    <t>加倉井俊彦</t>
  </si>
  <si>
    <t>カトウタケシ</t>
  </si>
  <si>
    <t>カワイダイスケ</t>
  </si>
  <si>
    <t>山崎エイトロマンス</t>
  </si>
  <si>
    <t>カワシマノブオ</t>
  </si>
  <si>
    <t>川嶋信男</t>
  </si>
  <si>
    <t>カワシママサアキ</t>
  </si>
  <si>
    <t>カワバタリョウタ</t>
  </si>
  <si>
    <t>川畑良太</t>
  </si>
  <si>
    <t>カワハラユウスケ</t>
  </si>
  <si>
    <t>カワムラトモエ</t>
  </si>
  <si>
    <t>カンザキケンジ</t>
  </si>
  <si>
    <t>カンザキヤスノリ</t>
  </si>
  <si>
    <t>キクチヤスエ</t>
  </si>
  <si>
    <t>ワンダフルマザーズ</t>
  </si>
  <si>
    <t>キグレヤスナリ</t>
  </si>
  <si>
    <t>キタホリヒロノリ</t>
  </si>
  <si>
    <t>北堀宏則</t>
  </si>
  <si>
    <t>クモンミツル</t>
  </si>
  <si>
    <t>公文満</t>
  </si>
  <si>
    <t>クワジマカズオ</t>
  </si>
  <si>
    <t>コトウリョウタ</t>
  </si>
  <si>
    <t>小藤良太</t>
  </si>
  <si>
    <t>コバヤシアタル</t>
  </si>
  <si>
    <t>コバヤシマサミツ</t>
  </si>
  <si>
    <t>コミヤダイスケ</t>
  </si>
  <si>
    <t>小宮大輔</t>
  </si>
  <si>
    <t>ザイツタツロウ</t>
  </si>
  <si>
    <t>サイトウノブシゲ</t>
  </si>
  <si>
    <t>ササキダイ</t>
  </si>
  <si>
    <t>佐々木大</t>
  </si>
  <si>
    <t>サトウカズヒコ</t>
  </si>
  <si>
    <t>佐藤和彦</t>
  </si>
  <si>
    <t>サトウコノミ</t>
  </si>
  <si>
    <t>サトウヒトミ</t>
  </si>
  <si>
    <t>GROGGYS</t>
  </si>
  <si>
    <t>サトウマミ</t>
  </si>
  <si>
    <t>佐藤麻美</t>
  </si>
  <si>
    <t>シオイリアキトモ</t>
  </si>
  <si>
    <t>シダラタクミ</t>
  </si>
  <si>
    <t>シバタミヨコ</t>
  </si>
  <si>
    <t>ファンキーロッキー</t>
  </si>
  <si>
    <t>シマキョウコ</t>
  </si>
  <si>
    <t>ひまわり</t>
  </si>
  <si>
    <t>シマゾエタクマ</t>
  </si>
  <si>
    <t>サザンストリーム</t>
  </si>
  <si>
    <t>シマダコウジ</t>
  </si>
  <si>
    <t>シマダマサユキ</t>
  </si>
  <si>
    <t>シライシカズミ</t>
  </si>
  <si>
    <t>シライシツカサ</t>
  </si>
  <si>
    <t>シンモトミネユキ</t>
  </si>
  <si>
    <t>新本峰幸</t>
  </si>
  <si>
    <t>セキグチトモミ</t>
  </si>
  <si>
    <t>セキノススム</t>
  </si>
  <si>
    <t>タカシタチグサ</t>
  </si>
  <si>
    <t>タケカワマコト</t>
  </si>
  <si>
    <t>タケダアヤコ</t>
  </si>
  <si>
    <t>タゴジュンヤ</t>
  </si>
  <si>
    <t>田後純也</t>
  </si>
  <si>
    <t>タゴヨウヘイ</t>
  </si>
  <si>
    <t>タダタクミ</t>
  </si>
  <si>
    <t>タナカタクミ</t>
  </si>
  <si>
    <t>タナカツヨシ</t>
  </si>
  <si>
    <t>タナカマリ</t>
  </si>
  <si>
    <t>田中麻里</t>
  </si>
  <si>
    <t>タナカユウ</t>
  </si>
  <si>
    <t>タナセシンイチロウ</t>
  </si>
  <si>
    <t>タニグチトモノリ</t>
  </si>
  <si>
    <t>ツジサワサトル</t>
  </si>
  <si>
    <t>ツダコウヘイ</t>
  </si>
  <si>
    <t>デウラヤスシ</t>
  </si>
  <si>
    <t>なるせパパーズ</t>
  </si>
  <si>
    <t>ナガイケイスケ</t>
  </si>
  <si>
    <t>ナカザトエリカ</t>
  </si>
  <si>
    <t>ナカザトシズカ</t>
  </si>
  <si>
    <t>ナカムラタダユキ</t>
  </si>
  <si>
    <t>ニシイヒロシ</t>
  </si>
  <si>
    <t>ニシカワミサ</t>
  </si>
  <si>
    <t>西川美佐</t>
  </si>
  <si>
    <t>ニシコウジ</t>
  </si>
  <si>
    <t>西浩司</t>
  </si>
  <si>
    <t>ニシダノブアキ</t>
  </si>
  <si>
    <t>ニシヤマキヨカズ</t>
  </si>
  <si>
    <t>西山清和</t>
  </si>
  <si>
    <t>ハギタダイ</t>
  </si>
  <si>
    <t>萩田大</t>
  </si>
  <si>
    <t>橋本祥也</t>
  </si>
  <si>
    <t>ハナガタカズヒデ</t>
  </si>
  <si>
    <t>ゼルコバ</t>
  </si>
  <si>
    <t>ＤＡＮＧＲＯ</t>
  </si>
  <si>
    <t>ヒルタジュンイチ</t>
  </si>
  <si>
    <t>ヒロセマサト</t>
  </si>
  <si>
    <t>フクダヒトシ</t>
  </si>
  <si>
    <t>フクハラユキナ</t>
  </si>
  <si>
    <t>フジモトミツヒロ</t>
  </si>
  <si>
    <t>フルカワタクオ</t>
  </si>
  <si>
    <t>ホサカケンイチ</t>
  </si>
  <si>
    <t>ホソノイクコ</t>
  </si>
  <si>
    <t>細野郁子</t>
  </si>
  <si>
    <t>前薗修一</t>
  </si>
  <si>
    <t>マツダヒロミ</t>
  </si>
  <si>
    <t>マツモトノブユキ</t>
  </si>
  <si>
    <t>松本信之</t>
  </si>
  <si>
    <t>マンナミカズキ</t>
  </si>
  <si>
    <t>ミウラヨウコ</t>
  </si>
  <si>
    <t>ミツギユウキ</t>
  </si>
  <si>
    <t>ミヤシタアヤコ</t>
  </si>
  <si>
    <t>宮下綾子</t>
  </si>
  <si>
    <t>ミヤタカオ</t>
  </si>
  <si>
    <t>コミックスターズ</t>
  </si>
  <si>
    <t>ムトウコウジ</t>
  </si>
  <si>
    <t>モリタジュンジ</t>
  </si>
  <si>
    <t>森田淳嗣</t>
  </si>
  <si>
    <t>ヤザワマサアキ</t>
  </si>
  <si>
    <t>ヤシマコウ</t>
  </si>
  <si>
    <t>ヤマオカソウイチ</t>
  </si>
  <si>
    <t>ヤマザキノボル</t>
  </si>
  <si>
    <t>ヤマシタミツオ</t>
  </si>
  <si>
    <t>ヤマダカズノブ</t>
  </si>
  <si>
    <t>成瀬アストロズ</t>
  </si>
  <si>
    <t>ヨコタアキノブ</t>
  </si>
  <si>
    <t>ヨコタニヒサシ</t>
  </si>
  <si>
    <t>ヨシイシンイチ</t>
  </si>
  <si>
    <t>ワタナベヒロミ</t>
  </si>
  <si>
    <t>スケット</t>
    <phoneticPr fontId="60"/>
  </si>
  <si>
    <t>副審ヘルプ</t>
    <rPh sb="0" eb="2">
      <t>フクシン</t>
    </rPh>
    <phoneticPr fontId="3"/>
  </si>
  <si>
    <t>999副審ヘルプ内訳</t>
    <rPh sb="3" eb="5">
      <t>フクシン</t>
    </rPh>
    <rPh sb="8" eb="10">
      <t>ウチワケ</t>
    </rPh>
    <phoneticPr fontId="3"/>
  </si>
  <si>
    <t>球場</t>
    <rPh sb="0" eb="2">
      <t>キュウジョウ</t>
    </rPh>
    <phoneticPr fontId="4"/>
  </si>
  <si>
    <t>球</t>
    <rPh sb="0" eb="1">
      <t>タマ</t>
    </rPh>
    <phoneticPr fontId="4"/>
  </si>
  <si>
    <t>1塁</t>
    <rPh sb="1" eb="2">
      <t>ルイ</t>
    </rPh>
    <phoneticPr fontId="4"/>
  </si>
  <si>
    <t>2塁</t>
    <rPh sb="1" eb="2">
      <t>ルイ</t>
    </rPh>
    <phoneticPr fontId="4"/>
  </si>
  <si>
    <t>3塁</t>
    <rPh sb="1" eb="2">
      <t>ルイ</t>
    </rPh>
    <phoneticPr fontId="4"/>
  </si>
  <si>
    <t>副審</t>
    <rPh sb="0" eb="2">
      <t>フクシン</t>
    </rPh>
    <phoneticPr fontId="4"/>
  </si>
  <si>
    <t>山崎ダンディーズ
七国山SC</t>
    <rPh sb="0" eb="2">
      <t>やまさき</t>
    </rPh>
    <phoneticPr fontId="62" type="Hiragana"/>
  </si>
  <si>
    <t>ホリデーズ
七国山SC</t>
  </si>
  <si>
    <t>山崎ドリンカーズ
Y･WAIS</t>
    <rPh sb="0" eb="2">
      <t>やまさき</t>
    </rPh>
    <phoneticPr fontId="62" type="Hiragana" alignment="distributed"/>
  </si>
  <si>
    <t>もみじ台町内会メイプルズ</t>
    <rPh sb="3" eb="4">
      <t>だい</t>
    </rPh>
    <rPh sb="4" eb="6">
      <t>ちょうない</t>
    </rPh>
    <rPh sb="6" eb="7">
      <t>かい</t>
    </rPh>
    <phoneticPr fontId="62" type="Hiragana" alignment="distributed"/>
  </si>
  <si>
    <t>山崎パワーズ</t>
    <rPh sb="0" eb="2">
      <t>ヤマサキ</t>
    </rPh>
    <phoneticPr fontId="62"/>
  </si>
  <si>
    <t>見晴らしの丘のナウシカ</t>
    <rPh sb="0" eb="2">
      <t>みは</t>
    </rPh>
    <rPh sb="5" eb="6">
      <t>おか</t>
    </rPh>
    <phoneticPr fontId="62" type="Hiragana" alignment="distributed"/>
  </si>
  <si>
    <t>藤の台ソフト</t>
  </si>
  <si>
    <t>山崎ドリンカーズM
山崎ドリンカーズMJ</t>
    <rPh sb="0" eb="2">
      <t>ヤマザキ</t>
    </rPh>
    <phoneticPr fontId="62"/>
  </si>
  <si>
    <t>中原ペガサス</t>
    <rPh sb="0" eb="2">
      <t>なかはら</t>
    </rPh>
    <phoneticPr fontId="62" type="Hiragana"/>
  </si>
  <si>
    <t>山崎ドリンカーズ
Y・WAIS</t>
  </si>
  <si>
    <t>見晴らしの丘のナウシカ</t>
    <rPh sb="0" eb="2">
      <t>みは</t>
    </rPh>
    <rPh sb="5" eb="6">
      <t>おか</t>
    </rPh>
    <phoneticPr fontId="62" type="Hiragana"/>
  </si>
  <si>
    <t>見晴らしの丘のナウシカJr.</t>
    <rPh sb="0" eb="2">
      <t>みは</t>
    </rPh>
    <rPh sb="5" eb="6">
      <t>おか</t>
    </rPh>
    <phoneticPr fontId="62" type="Hiragana"/>
  </si>
  <si>
    <t>山崎ダンディーズ</t>
  </si>
  <si>
    <t>山﨑ドリンカーズM</t>
  </si>
  <si>
    <t>森野ドリマーズ
町田メイツJ</t>
    <rPh sb="0" eb="2">
      <t>モリノ</t>
    </rPh>
    <phoneticPr fontId="62"/>
  </si>
  <si>
    <t>ＮＴアストロズ
成瀬アストロズ</t>
    <rPh sb="8" eb="10">
      <t>ナルセ</t>
    </rPh>
    <phoneticPr fontId="62"/>
  </si>
  <si>
    <t>旭町グリーンフレンズ</t>
    <rPh sb="0" eb="2">
      <t>アサヒマチ</t>
    </rPh>
    <phoneticPr fontId="62"/>
  </si>
  <si>
    <t>森一ミドル</t>
  </si>
  <si>
    <t>藤の台ソフト</t>
    <rPh sb="0" eb="1">
      <t>ふじ</t>
    </rPh>
    <rPh sb="2" eb="3">
      <t>だい</t>
    </rPh>
    <phoneticPr fontId="62" type="Hiragana" alignment="distributed"/>
  </si>
  <si>
    <t>森野ドリマーズ</t>
    <rPh sb="0" eb="2">
      <t>モリノ</t>
    </rPh>
    <phoneticPr fontId="62" alignment="distributed"/>
  </si>
  <si>
    <t>忠生スターズ、協栄</t>
  </si>
  <si>
    <t>町田メイツJ</t>
  </si>
  <si>
    <t>Y･WAIS</t>
  </si>
  <si>
    <t>山崎ダンディーズ
七国山SC</t>
    <rPh sb="9" eb="12">
      <t>ななくにやま</t>
    </rPh>
    <phoneticPr fontId="62" type="Hiragana"/>
  </si>
  <si>
    <t>町田メイツ
町田メイツJ</t>
  </si>
  <si>
    <t>山崎ドリンカーズM
山崎ドリンカーズMJ</t>
  </si>
  <si>
    <t>協栄
忠生スターズ</t>
    <rPh sb="0" eb="2">
      <t>きょうえい</t>
    </rPh>
    <phoneticPr fontId="62" type="Hiragana" alignment="distributed"/>
  </si>
  <si>
    <t>町田ソフト</t>
    <rPh sb="0" eb="2">
      <t>まちだ</t>
    </rPh>
    <phoneticPr fontId="62" type="Hiragana" alignment="distributed"/>
  </si>
  <si>
    <t>木曽ソフト</t>
    <rPh sb="0" eb="2">
      <t>きそ</t>
    </rPh>
    <phoneticPr fontId="62" type="Hiragana" alignment="distributed"/>
  </si>
  <si>
    <t>忠生自然ソフトボール親睦会</t>
    <rPh sb="0" eb="2">
      <t>ただお</t>
    </rPh>
    <rPh sb="2" eb="4">
      <t>しぜん</t>
    </rPh>
    <rPh sb="10" eb="13">
      <t>しんぼくかい</t>
    </rPh>
    <phoneticPr fontId="62" type="Hiragana" alignment="distributed"/>
  </si>
  <si>
    <t>協栄
忠生スターズ</t>
  </si>
  <si>
    <t>協栄</t>
  </si>
  <si>
    <t>協栄
ひまわり（監督）</t>
    <rPh sb="8" eb="10">
      <t>かんとく</t>
    </rPh>
    <phoneticPr fontId="62" type="Hiragana" alignment="distributed"/>
  </si>
  <si>
    <t>忠生自然ソフトボール親睦会</t>
  </si>
  <si>
    <t>馬場ソフト
成瀬アストロズ</t>
  </si>
  <si>
    <t>町田街道</t>
    <rPh sb="0" eb="2">
      <t>まちだ</t>
    </rPh>
    <rPh sb="2" eb="4">
      <t>かいどう</t>
    </rPh>
    <phoneticPr fontId="62" type="Hiragana" alignment="distributed"/>
  </si>
  <si>
    <t>馬場ソフト</t>
    <rPh sb="0" eb="2">
      <t>ばんば</t>
    </rPh>
    <phoneticPr fontId="62" type="Hiragana" alignment="distributed"/>
  </si>
  <si>
    <t>櫻組</t>
    <rPh sb="0" eb="1">
      <t>サクラ</t>
    </rPh>
    <rPh sb="1" eb="2">
      <t>クミ</t>
    </rPh>
    <phoneticPr fontId="62" alignment="distributed"/>
  </si>
  <si>
    <t>馬場ソフト</t>
    <rPh sb="0" eb="2">
      <t>バンバ</t>
    </rPh>
    <phoneticPr fontId="62" alignment="distributed"/>
  </si>
  <si>
    <t>丸山ソフト
丸山シニア</t>
  </si>
  <si>
    <t>町田街道</t>
    <rPh sb="0" eb="2">
      <t>マチダ</t>
    </rPh>
    <rPh sb="2" eb="4">
      <t>カイドウ</t>
    </rPh>
    <phoneticPr fontId="62" alignment="distributed"/>
  </si>
  <si>
    <t>三つ目ソフト</t>
    <rPh sb="0" eb="1">
      <t>み</t>
    </rPh>
    <rPh sb="2" eb="3">
      <t>め</t>
    </rPh>
    <phoneticPr fontId="62" type="Hiragana"/>
  </si>
  <si>
    <t>丸山ソフト</t>
  </si>
  <si>
    <t>サザンストリーム
サザンストリームフォーエバー</t>
  </si>
  <si>
    <t>つくし野フォーティーズ
つくし野フューチャーズ</t>
  </si>
  <si>
    <t>南つくし野ソフト
南つくし野シルバースターズ</t>
  </si>
  <si>
    <t>ＡＭ１
南三小J</t>
  </si>
  <si>
    <t>町田メイツJ
ファンキーロッキー（コーチ）</t>
  </si>
  <si>
    <t>町田メイツ
つくし野フォーティーズ
つくし野フューチャーズ（監督）</t>
  </si>
  <si>
    <t>オール南三小
南三小J</t>
    <rPh sb="3" eb="4">
      <t>みなみ</t>
    </rPh>
    <rPh sb="4" eb="5">
      <t>さん</t>
    </rPh>
    <rPh sb="5" eb="6">
      <t>しょう</t>
    </rPh>
    <phoneticPr fontId="62" type="Hiragana"/>
  </si>
  <si>
    <t>なるせパパーズＳ
なるせキッズ</t>
  </si>
  <si>
    <t>南成瀬セントラルズ</t>
    <rPh sb="0" eb="3">
      <t>みなみなるせ</t>
    </rPh>
    <phoneticPr fontId="62" type="Hiragana" alignment="distributed"/>
  </si>
  <si>
    <t>なるせパパーズS
なるせキッズ</t>
  </si>
  <si>
    <t>オール南三小</t>
    <rPh sb="3" eb="4">
      <t>みなみ</t>
    </rPh>
    <rPh sb="4" eb="5">
      <t>さん</t>
    </rPh>
    <rPh sb="5" eb="6">
      <t>しょう</t>
    </rPh>
    <phoneticPr fontId="62" type="Hiragana"/>
  </si>
  <si>
    <t>AM1</t>
  </si>
  <si>
    <t>なるせパパーズ
なるせキッズ</t>
  </si>
  <si>
    <t>稲村茂雄</t>
    <rPh sb="0" eb="2">
      <t>いなむら</t>
    </rPh>
    <rPh sb="2" eb="4">
      <t>しげお</t>
    </rPh>
    <phoneticPr fontId="61" type="Hiragana" alignment="distributed"/>
  </si>
  <si>
    <t>丹慶実</t>
  </si>
  <si>
    <t>山崎昇</t>
    <rPh sb="0" eb="2">
      <t>やまざき</t>
    </rPh>
    <rPh sb="2" eb="3">
      <t>のぼる</t>
    </rPh>
    <phoneticPr fontId="61" type="Hiragana" alignment="distributed"/>
  </si>
  <si>
    <t>足立芳勝</t>
    <rPh sb="0" eb="2">
      <t>あだち</t>
    </rPh>
    <rPh sb="2" eb="3">
      <t>よし</t>
    </rPh>
    <rPh sb="3" eb="4">
      <t>かつ</t>
    </rPh>
    <phoneticPr fontId="62" type="Hiragana" alignment="distributed"/>
  </si>
  <si>
    <t>荒井一成</t>
    <rPh sb="0" eb="2">
      <t>あらい</t>
    </rPh>
    <rPh sb="2" eb="4">
      <t>かずなり</t>
    </rPh>
    <phoneticPr fontId="62" type="Hiragana" alignment="distributed"/>
  </si>
  <si>
    <t>荒木裕一</t>
    <rPh sb="0" eb="2">
      <t>あらき</t>
    </rPh>
    <rPh sb="2" eb="4">
      <t>ゆういち</t>
    </rPh>
    <phoneticPr fontId="62" type="Hiragana" alignment="distributed"/>
  </si>
  <si>
    <t>石井久</t>
    <rPh sb="0" eb="2">
      <t>いしい</t>
    </rPh>
    <rPh sb="2" eb="3">
      <t>ひさし</t>
    </rPh>
    <phoneticPr fontId="62" type="Hiragana" alignment="distributed"/>
  </si>
  <si>
    <t>岡田良二</t>
    <rPh sb="0" eb="2">
      <t>おかだ</t>
    </rPh>
    <rPh sb="2" eb="4">
      <t>りょうじ</t>
    </rPh>
    <phoneticPr fontId="62" type="Hiragana" alignment="distributed"/>
  </si>
  <si>
    <t>小野田大</t>
    <rPh sb="0" eb="3">
      <t>おのだ</t>
    </rPh>
    <rPh sb="3" eb="4">
      <t>だい</t>
    </rPh>
    <phoneticPr fontId="62" type="Hiragana" alignment="distributed"/>
  </si>
  <si>
    <t>河合大輔</t>
    <rPh sb="0" eb="2">
      <t>かわい</t>
    </rPh>
    <rPh sb="2" eb="4">
      <t>だいすけ</t>
    </rPh>
    <phoneticPr fontId="62" type="Hiragana" alignment="distributed"/>
  </si>
  <si>
    <t>塩入昭知</t>
    <rPh sb="0" eb="2">
      <t>しおいり</t>
    </rPh>
    <rPh sb="2" eb="3">
      <t>あきら</t>
    </rPh>
    <rPh sb="3" eb="4">
      <t>とも</t>
    </rPh>
    <phoneticPr fontId="62" type="Hiragana" alignment="distributed"/>
  </si>
  <si>
    <t>宮孝男</t>
    <rPh sb="0" eb="1">
      <t>みや</t>
    </rPh>
    <rPh sb="1" eb="3">
      <t>たかお</t>
    </rPh>
    <phoneticPr fontId="62" type="Hiragana" alignment="distributed"/>
  </si>
  <si>
    <t>八島耕</t>
    <rPh sb="0" eb="2">
      <t>やしま</t>
    </rPh>
    <rPh sb="2" eb="3">
      <t>こう</t>
    </rPh>
    <phoneticPr fontId="62" type="Hiragana" alignment="distributed"/>
  </si>
  <si>
    <t>横谷寿</t>
    <rPh sb="0" eb="2">
      <t>よこたに</t>
    </rPh>
    <rPh sb="2" eb="3">
      <t>ひさし</t>
    </rPh>
    <phoneticPr fontId="62" type="Hiragana" alignment="distributed"/>
  </si>
  <si>
    <t>細谷一太</t>
    <rPh sb="0" eb="2">
      <t>ほそたに</t>
    </rPh>
    <rPh sb="2" eb="4">
      <t>かずた</t>
    </rPh>
    <phoneticPr fontId="62" type="Hiragana" alignment="distributed"/>
  </si>
  <si>
    <t>石川忠男</t>
    <rPh sb="0" eb="2">
      <t>いしかわ</t>
    </rPh>
    <rPh sb="2" eb="4">
      <t>ただお</t>
    </rPh>
    <phoneticPr fontId="62" type="Hiragana" alignment="distributed"/>
  </si>
  <si>
    <t>新田基伸</t>
    <rPh sb="0" eb="2">
      <t>にった</t>
    </rPh>
    <rPh sb="2" eb="4">
      <t>もとのぶ</t>
    </rPh>
    <phoneticPr fontId="62" type="Hiragana" alignment="distributed"/>
  </si>
  <si>
    <t>島田昌之</t>
    <rPh sb="0" eb="2">
      <t>しまだ</t>
    </rPh>
    <rPh sb="2" eb="4">
      <t>まさゆき</t>
    </rPh>
    <phoneticPr fontId="62" type="Hiragana" alignment="distributed"/>
  </si>
  <si>
    <t>河原祐介</t>
    <rPh sb="0" eb="2">
      <t>かわはら</t>
    </rPh>
    <rPh sb="2" eb="4">
      <t>ゆうすけ</t>
    </rPh>
    <phoneticPr fontId="62" type="Hiragana" alignment="distributed"/>
  </si>
  <si>
    <t>古川拓夫</t>
    <rPh sb="0" eb="2">
      <t>ふるかわ</t>
    </rPh>
    <rPh sb="2" eb="4">
      <t>たくお</t>
    </rPh>
    <phoneticPr fontId="62" type="Hiragana" alignment="distributed"/>
  </si>
  <si>
    <t>辻澤哲</t>
    <rPh sb="0" eb="2">
      <t>つじさわ</t>
    </rPh>
    <rPh sb="2" eb="3">
      <t>てつ</t>
    </rPh>
    <phoneticPr fontId="62" type="Hiragana" alignment="distributed"/>
  </si>
  <si>
    <t>内村学</t>
    <rPh sb="0" eb="2">
      <t>うちむら</t>
    </rPh>
    <rPh sb="2" eb="3">
      <t>まな</t>
    </rPh>
    <phoneticPr fontId="62" type="Hiragana" alignment="distributed"/>
  </si>
  <si>
    <t>中村祥太</t>
    <rPh sb="0" eb="2">
      <t>なかむら</t>
    </rPh>
    <phoneticPr fontId="62" type="Hiragana" alignment="distributed"/>
  </si>
  <si>
    <t>村松猛</t>
  </si>
  <si>
    <t>近藤裕幸</t>
  </si>
  <si>
    <t>佐藤政佳</t>
  </si>
  <si>
    <t>川畑翔太</t>
  </si>
  <si>
    <t>小林将平</t>
  </si>
  <si>
    <t>朝比奈敦史</t>
  </si>
  <si>
    <t>吉松哲郎</t>
  </si>
  <si>
    <t>竹口正臣</t>
  </si>
  <si>
    <t>村山弘義</t>
  </si>
  <si>
    <t>神保光佑</t>
  </si>
  <si>
    <t>工藤啓太郎</t>
  </si>
  <si>
    <t>熊谷絢介</t>
  </si>
  <si>
    <t>小田嶋渉</t>
  </si>
  <si>
    <t>山本敦之</t>
  </si>
  <si>
    <t>田口敬一</t>
  </si>
  <si>
    <t>小尾智之</t>
  </si>
  <si>
    <t>松原浩二</t>
  </si>
  <si>
    <t>道願智博</t>
  </si>
  <si>
    <t>岡山孝夫</t>
    <rPh sb="0" eb="2">
      <t>おかやま</t>
    </rPh>
    <rPh sb="2" eb="4">
      <t>たかお</t>
    </rPh>
    <phoneticPr fontId="61" type="Hiragana" alignment="distributed"/>
  </si>
  <si>
    <t>二本松淳一</t>
    <rPh sb="0" eb="2">
      <t>にほん</t>
    </rPh>
    <rPh sb="2" eb="3">
      <t>まつ</t>
    </rPh>
    <rPh sb="3" eb="5">
      <t>じゅんいち</t>
    </rPh>
    <phoneticPr fontId="61" type="Hiragana" alignment="distributed"/>
  </si>
  <si>
    <t>森山祐宏</t>
    <rPh sb="0" eb="2">
      <t>もりやま</t>
    </rPh>
    <rPh sb="2" eb="3">
      <t>まさ</t>
    </rPh>
    <rPh sb="3" eb="4">
      <t>ひろ</t>
    </rPh>
    <phoneticPr fontId="62" type="Hiragana" alignment="distributed"/>
  </si>
  <si>
    <t>山田和信</t>
    <rPh sb="0" eb="2">
      <t>やまだ</t>
    </rPh>
    <rPh sb="2" eb="4">
      <t>かずのぶ</t>
    </rPh>
    <phoneticPr fontId="61" type="Hiragana" alignment="distributed"/>
  </si>
  <si>
    <t>横山恵子</t>
    <rPh sb="0" eb="2">
      <t>よこやま</t>
    </rPh>
    <rPh sb="2" eb="4">
      <t>けいこ</t>
    </rPh>
    <phoneticPr fontId="61" type="Hiragana" alignment="distributed"/>
  </si>
  <si>
    <t>渡辺勝秋</t>
  </si>
  <si>
    <t>市本隆一</t>
    <rPh sb="0" eb="1">
      <t>いち</t>
    </rPh>
    <rPh sb="1" eb="2">
      <t>もと</t>
    </rPh>
    <rPh sb="2" eb="4">
      <t>りゅういち</t>
    </rPh>
    <phoneticPr fontId="62" type="Hiragana" alignment="distributed"/>
  </si>
  <si>
    <t>大久保志麻</t>
    <rPh sb="0" eb="3">
      <t>おおくぼ</t>
    </rPh>
    <rPh sb="3" eb="5">
      <t>しま</t>
    </rPh>
    <phoneticPr fontId="62" type="Hiragana" alignment="distributed"/>
  </si>
  <si>
    <t>林孝仁</t>
    <rPh sb="0" eb="1">
      <t>はやし</t>
    </rPh>
    <rPh sb="1" eb="3">
      <t>たかひと</t>
    </rPh>
    <phoneticPr fontId="62" type="Hiragana" alignment="distributed"/>
  </si>
  <si>
    <t>目崎征康</t>
    <rPh sb="0" eb="2">
      <t>めさき</t>
    </rPh>
    <rPh sb="2" eb="4">
      <t>まさやす</t>
    </rPh>
    <phoneticPr fontId="62" type="Hiragana" alignment="distributed"/>
  </si>
  <si>
    <t>佐々木祐一</t>
    <rPh sb="0" eb="3">
      <t>ささき</t>
    </rPh>
    <rPh sb="3" eb="5">
      <t>ゆういち</t>
    </rPh>
    <phoneticPr fontId="62" type="Hiragana" alignment="distributed"/>
  </si>
  <si>
    <t>巌智子</t>
    <rPh sb="0" eb="1">
      <t>いわお</t>
    </rPh>
    <rPh sb="1" eb="3">
      <t>ともこ</t>
    </rPh>
    <phoneticPr fontId="62" type="Hiragana" alignment="distributed"/>
  </si>
  <si>
    <t>三浦洋子</t>
    <rPh sb="0" eb="2">
      <t>みうら</t>
    </rPh>
    <rPh sb="2" eb="4">
      <t>ようこ</t>
    </rPh>
    <phoneticPr fontId="62" type="Hiragana" alignment="distributed"/>
  </si>
  <si>
    <t>関野進</t>
    <rPh sb="0" eb="2">
      <t>せきの</t>
    </rPh>
    <rPh sb="2" eb="3">
      <t>すすむ</t>
    </rPh>
    <phoneticPr fontId="62" type="Hiragana" alignment="distributed"/>
  </si>
  <si>
    <t>設楽巧</t>
    <rPh sb="0" eb="2">
      <t>したら</t>
    </rPh>
    <rPh sb="2" eb="3">
      <t>たくみ</t>
    </rPh>
    <phoneticPr fontId="62" type="Hiragana" alignment="distributed"/>
  </si>
  <si>
    <t>三善智秀</t>
  </si>
  <si>
    <t>木暮安成</t>
    <rPh sb="0" eb="2">
      <t>きぐれ</t>
    </rPh>
    <rPh sb="2" eb="4">
      <t>やすなり</t>
    </rPh>
    <phoneticPr fontId="62" type="Hiragana" alignment="distributed"/>
  </si>
  <si>
    <t>小林正光</t>
    <rPh sb="0" eb="2">
      <t>　こ　ばやし　</t>
    </rPh>
    <rPh sb="2" eb="4">
      <t>　まさ　みつ　　</t>
    </rPh>
    <phoneticPr fontId="62" type="Hiragana" alignment="distributed"/>
  </si>
  <si>
    <t>竹田綾子</t>
    <rPh sb="0" eb="2">
      <t>たけだ</t>
    </rPh>
    <rPh sb="2" eb="4">
      <t>あやこ</t>
    </rPh>
    <phoneticPr fontId="61" type="Hiragana" alignment="distributed"/>
  </si>
  <si>
    <t>中村忠之</t>
    <rPh sb="0" eb="2">
      <t>なかむら</t>
    </rPh>
    <rPh sb="2" eb="4">
      <t>ただゆき</t>
    </rPh>
    <phoneticPr fontId="62" type="Hiragana" alignment="distributed"/>
  </si>
  <si>
    <t>永井啓介</t>
    <rPh sb="0" eb="2">
      <t>ながい</t>
    </rPh>
    <rPh sb="2" eb="4">
      <t>けいすけ</t>
    </rPh>
    <phoneticPr fontId="62" type="Hiragana" alignment="distributed"/>
  </si>
  <si>
    <t>西田宣彰</t>
    <rPh sb="0" eb="2">
      <t>にしだ</t>
    </rPh>
    <rPh sb="2" eb="3">
      <t>のり</t>
    </rPh>
    <rPh sb="3" eb="4">
      <t>あき</t>
    </rPh>
    <phoneticPr fontId="62" type="Hiragana" alignment="distributed"/>
  </si>
  <si>
    <t>萩谷ひとみ</t>
    <rPh sb="0" eb="2">
      <t>はぎや</t>
    </rPh>
    <phoneticPr fontId="61" type="Hiragana" alignment="distributed"/>
  </si>
  <si>
    <t>山蔭敬三</t>
    <rPh sb="0" eb="2">
      <t>やまかげ</t>
    </rPh>
    <rPh sb="2" eb="4">
      <t>けいぞう</t>
    </rPh>
    <phoneticPr fontId="61" type="Hiragana" alignment="distributed"/>
  </si>
  <si>
    <t>泉千紗</t>
    <rPh sb="0" eb="1">
      <t>いずみ</t>
    </rPh>
    <rPh sb="1" eb="3">
      <t>ちさ</t>
    </rPh>
    <phoneticPr fontId="62" type="Hiragana" alignment="distributed"/>
  </si>
  <si>
    <t>榎本洋子</t>
    <rPh sb="0" eb="2">
      <t>えのもと</t>
    </rPh>
    <rPh sb="2" eb="4">
      <t>ようこ</t>
    </rPh>
    <phoneticPr fontId="62" type="Hiragana" alignment="distributed"/>
  </si>
  <si>
    <t>川村知恵</t>
    <rPh sb="0" eb="2">
      <t>かわむら</t>
    </rPh>
    <rPh sb="2" eb="4">
      <t>ちえ</t>
    </rPh>
    <phoneticPr fontId="62" type="Hiragana" alignment="distributed"/>
  </si>
  <si>
    <t>菊池達也</t>
    <rPh sb="0" eb="2">
      <t>きくち</t>
    </rPh>
    <rPh sb="2" eb="4">
      <t>たつや</t>
    </rPh>
    <phoneticPr fontId="62" type="Hiragana" alignment="distributed"/>
  </si>
  <si>
    <t>佐藤瞳</t>
    <rPh sb="0" eb="2">
      <t>さとう</t>
    </rPh>
    <rPh sb="2" eb="3">
      <t>ひとみ</t>
    </rPh>
    <phoneticPr fontId="62" type="Hiragana" alignment="distributed"/>
  </si>
  <si>
    <t>白石和美</t>
    <rPh sb="0" eb="2">
      <t>しらいし</t>
    </rPh>
    <rPh sb="2" eb="4">
      <t>かずみ</t>
    </rPh>
    <phoneticPr fontId="62" type="Hiragana" alignment="distributed"/>
  </si>
  <si>
    <t>田中剛</t>
    <rPh sb="0" eb="2">
      <t>たなか</t>
    </rPh>
    <rPh sb="2" eb="3">
      <t>つよし</t>
    </rPh>
    <phoneticPr fontId="62" type="Hiragana" alignment="distributed"/>
  </si>
  <si>
    <t>田中匠</t>
    <rPh sb="0" eb="2">
      <t>たなか</t>
    </rPh>
    <rPh sb="2" eb="3">
      <t>たくみ</t>
    </rPh>
    <phoneticPr fontId="62" type="Hiragana" alignment="distributed"/>
  </si>
  <si>
    <t>三津木侑希</t>
    <rPh sb="0" eb="3">
      <t>みつき</t>
    </rPh>
    <rPh sb="3" eb="5">
      <t>ゆうき</t>
    </rPh>
    <phoneticPr fontId="62" type="Hiragana" alignment="distributed"/>
  </si>
  <si>
    <t>菊池泰江</t>
    <rPh sb="0" eb="2">
      <t>きくち</t>
    </rPh>
    <rPh sb="2" eb="4">
      <t>やすえ</t>
    </rPh>
    <phoneticPr fontId="62" type="Hiragana" alignment="distributed"/>
  </si>
  <si>
    <t>松田ひろみ</t>
    <rPh sb="0" eb="2">
      <t>まつだ</t>
    </rPh>
    <phoneticPr fontId="62" type="Hiragana" alignment="distributed"/>
  </si>
  <si>
    <t>尾野佳奈江</t>
    <rPh sb="0" eb="1">
      <t>お</t>
    </rPh>
    <rPh sb="1" eb="2">
      <t>の</t>
    </rPh>
    <rPh sb="2" eb="5">
      <t>かなえ</t>
    </rPh>
    <phoneticPr fontId="62" type="Hiragana" alignment="distributed"/>
  </si>
  <si>
    <t>白石司</t>
    <rPh sb="0" eb="2">
      <t>しらいし</t>
    </rPh>
    <rPh sb="2" eb="3">
      <t>つかさ</t>
    </rPh>
    <phoneticPr fontId="62" type="Hiragana" alignment="distributed"/>
  </si>
  <si>
    <t>西井広志</t>
    <rPh sb="0" eb="2">
      <t>にしい</t>
    </rPh>
    <rPh sb="2" eb="4">
      <t>ひろし</t>
    </rPh>
    <phoneticPr fontId="62" type="Hiragana" alignment="distributed"/>
  </si>
  <si>
    <t>島田孝二</t>
    <rPh sb="0" eb="2">
      <t>しまだ</t>
    </rPh>
    <rPh sb="2" eb="4">
      <t>こうじ</t>
    </rPh>
    <phoneticPr fontId="62" type="Hiragana" alignment="distributed"/>
  </si>
  <si>
    <t>島京子</t>
    <rPh sb="0" eb="1">
      <t>しま</t>
    </rPh>
    <rPh sb="1" eb="3">
      <t>きょうこ</t>
    </rPh>
    <phoneticPr fontId="62" type="Hiragana" alignment="distributed"/>
  </si>
  <si>
    <t>中里静香</t>
    <rPh sb="0" eb="2">
      <t>なかざと</t>
    </rPh>
    <rPh sb="2" eb="4">
      <t>しずか</t>
    </rPh>
    <phoneticPr fontId="62" type="Hiragana" alignment="distributed"/>
  </si>
  <si>
    <t>中里恵梨香</t>
    <rPh sb="0" eb="2">
      <t>なかざと</t>
    </rPh>
    <rPh sb="2" eb="5">
      <t>えりか</t>
    </rPh>
    <phoneticPr fontId="62" type="Hiragana" alignment="distributed"/>
  </si>
  <si>
    <t>飯田義和</t>
    <rPh sb="0" eb="2">
      <t>いいだ</t>
    </rPh>
    <rPh sb="2" eb="4">
      <t>よしかず</t>
    </rPh>
    <phoneticPr fontId="62" type="Hiragana" alignment="distributed"/>
  </si>
  <si>
    <t>浜本早智子</t>
  </si>
  <si>
    <t>和田恵子</t>
  </si>
  <si>
    <t>阿部雄次</t>
    <rPh sb="0" eb="2">
      <t>あべ</t>
    </rPh>
    <rPh sb="2" eb="4">
      <t>ゆうじ</t>
    </rPh>
    <phoneticPr fontId="62" type="Hiragana" alignment="distributed"/>
  </si>
  <si>
    <t>小澤克弘</t>
    <rPh sb="0" eb="2">
      <t>おざわ</t>
    </rPh>
    <rPh sb="2" eb="4">
      <t>かつひろ</t>
    </rPh>
    <phoneticPr fontId="62" type="Hiragana" alignment="distributed"/>
  </si>
  <si>
    <t>田後洋平</t>
    <rPh sb="0" eb="2">
      <t>たご</t>
    </rPh>
    <rPh sb="2" eb="4">
      <t>ようへい</t>
    </rPh>
    <phoneticPr fontId="62" type="Hiragana" alignment="distributed"/>
  </si>
  <si>
    <t>保坂憲一</t>
    <rPh sb="0" eb="2">
      <t>ほさか</t>
    </rPh>
    <rPh sb="2" eb="4">
      <t>けんいち</t>
    </rPh>
    <phoneticPr fontId="62" type="Hiragana" alignment="distributed"/>
  </si>
  <si>
    <t>関口知己</t>
    <rPh sb="0" eb="2">
      <t>せきぐち</t>
    </rPh>
    <rPh sb="2" eb="4">
      <t>ともみ</t>
    </rPh>
    <phoneticPr fontId="62" type="Hiragana" alignment="distributed"/>
  </si>
  <si>
    <t>萬浪一貴</t>
    <rPh sb="0" eb="1">
      <t>まん</t>
    </rPh>
    <rPh sb="1" eb="2">
      <t>なみ</t>
    </rPh>
    <rPh sb="2" eb="4">
      <t>かずき</t>
    </rPh>
    <phoneticPr fontId="62" type="Hiragana" alignment="distributed"/>
  </si>
  <si>
    <t>五十嵐聖子</t>
    <rPh sb="0" eb="3">
      <t>いがらし</t>
    </rPh>
    <rPh sb="3" eb="5">
      <t>せいこ</t>
    </rPh>
    <phoneticPr fontId="62" type="Hiragana" alignment="distributed"/>
  </si>
  <si>
    <t>高下ちぐさ</t>
    <rPh sb="0" eb="2">
      <t>たかした</t>
    </rPh>
    <phoneticPr fontId="62" type="Hiragana" alignment="distributed"/>
  </si>
  <si>
    <t>渡辺ひろみ</t>
    <rPh sb="0" eb="2">
      <t>わたなべ</t>
    </rPh>
    <phoneticPr fontId="62" type="Hiragana" alignment="distributed"/>
  </si>
  <si>
    <t>斎藤伸成</t>
    <rPh sb="0" eb="2">
      <t>さいとう</t>
    </rPh>
    <rPh sb="2" eb="4">
      <t>のぶしげ</t>
    </rPh>
    <phoneticPr fontId="62" type="Hiragana" alignment="distributed"/>
  </si>
  <si>
    <t>佐藤好生</t>
    <rPh sb="0" eb="2">
      <t>さとう</t>
    </rPh>
    <rPh sb="2" eb="4">
      <t>このみ</t>
    </rPh>
    <phoneticPr fontId="62" type="Hiragana" alignment="distributed"/>
  </si>
  <si>
    <t>福原幸菜</t>
    <rPh sb="0" eb="2">
      <t>ふくはら</t>
    </rPh>
    <rPh sb="2" eb="4">
      <t>ゆきな</t>
    </rPh>
    <phoneticPr fontId="62" type="Hiragana" alignment="distributed"/>
  </si>
  <si>
    <t>大和田良太</t>
    <rPh sb="0" eb="3">
      <t>おおわだ</t>
    </rPh>
    <rPh sb="3" eb="5">
      <t>りょうた</t>
    </rPh>
    <phoneticPr fontId="62" type="Hiragana" alignment="distributed"/>
  </si>
  <si>
    <t>石井清志</t>
    <rPh sb="0" eb="2">
      <t>いしい</t>
    </rPh>
    <rPh sb="2" eb="4">
      <t>きよしし</t>
    </rPh>
    <phoneticPr fontId="62" type="Hiragana" alignment="distributed"/>
  </si>
  <si>
    <t>渡辺広行</t>
    <rPh sb="0" eb="2">
      <t>わたなべ</t>
    </rPh>
    <rPh sb="2" eb="4">
      <t>ひろゆき</t>
    </rPh>
    <phoneticPr fontId="62" type="Hiragana" alignment="distributed"/>
  </si>
  <si>
    <t>増子健治</t>
  </si>
  <si>
    <t>塩澤直崇</t>
  </si>
  <si>
    <t>岡崎広大</t>
  </si>
  <si>
    <t>武田忍</t>
  </si>
  <si>
    <t>伊藤俊介</t>
    <rPh sb="0" eb="2">
      <t>いとう</t>
    </rPh>
    <rPh sb="2" eb="4">
      <t>しゅんすけ</t>
    </rPh>
    <phoneticPr fontId="62" type="Hiragana" alignment="distributed"/>
  </si>
  <si>
    <t>川島正明</t>
    <rPh sb="0" eb="2">
      <t>かわしま</t>
    </rPh>
    <rPh sb="2" eb="4">
      <t>まさあき</t>
    </rPh>
    <phoneticPr fontId="62" type="Hiragana" alignment="distributed"/>
  </si>
  <si>
    <t>財津達朗</t>
    <rPh sb="0" eb="2">
      <t>ざいつ</t>
    </rPh>
    <rPh sb="2" eb="4">
      <t>たつろう</t>
    </rPh>
    <phoneticPr fontId="62" type="Hiragana" alignment="distributed"/>
  </si>
  <si>
    <t>芝田美代子</t>
    <rPh sb="0" eb="2">
      <t>しばた</t>
    </rPh>
    <phoneticPr fontId="61" type="Hiragana" alignment="distributed"/>
  </si>
  <si>
    <t>鈴木孝幸</t>
    <rPh sb="0" eb="2">
      <t>すずき</t>
    </rPh>
    <rPh sb="2" eb="4">
      <t>たかゆき</t>
    </rPh>
    <phoneticPr fontId="62" type="Hiragana" alignment="distributed"/>
  </si>
  <si>
    <t>花形和秀</t>
    <rPh sb="0" eb="2">
      <t>はながた</t>
    </rPh>
    <rPh sb="2" eb="4">
      <t>かずひで</t>
    </rPh>
    <phoneticPr fontId="62" type="Hiragana" alignment="distributed"/>
  </si>
  <si>
    <t>蛭田淳一</t>
    <rPh sb="0" eb="2">
      <t>ひるた</t>
    </rPh>
    <rPh sb="2" eb="4">
      <t>じゅんいち</t>
    </rPh>
    <phoneticPr fontId="62" type="Hiragana" alignment="distributed"/>
  </si>
  <si>
    <t>廣瀬正人</t>
    <rPh sb="0" eb="2">
      <t>ひろせ</t>
    </rPh>
    <rPh sb="2" eb="4">
      <t>まさと</t>
    </rPh>
    <phoneticPr fontId="62" type="Hiragana" alignment="distributed"/>
  </si>
  <si>
    <t>福田均</t>
    <rPh sb="0" eb="2">
      <t>ふくだ</t>
    </rPh>
    <rPh sb="2" eb="3">
      <t>ひとし</t>
    </rPh>
    <phoneticPr fontId="62" type="Hiragana" alignment="distributed"/>
  </si>
  <si>
    <t>三井きよみ</t>
  </si>
  <si>
    <t>武藤孝司</t>
    <rPh sb="0" eb="2">
      <t>むとう</t>
    </rPh>
    <rPh sb="2" eb="4">
      <t>こうじ</t>
    </rPh>
    <phoneticPr fontId="62" type="Hiragana" alignment="distributed"/>
  </si>
  <si>
    <t>谷澤正昭</t>
    <rPh sb="0" eb="2">
      <t>やざわ</t>
    </rPh>
    <rPh sb="2" eb="4">
      <t>まさあき</t>
    </rPh>
    <phoneticPr fontId="62" type="Hiragana" alignment="distributed"/>
  </si>
  <si>
    <t>山下光男</t>
    <rPh sb="0" eb="2">
      <t>やました</t>
    </rPh>
    <rPh sb="2" eb="4">
      <t>みつお</t>
    </rPh>
    <phoneticPr fontId="61" type="Hiragana" alignment="distributed"/>
  </si>
  <si>
    <t>今宮準典</t>
    <rPh sb="0" eb="2">
      <t>いまみや</t>
    </rPh>
    <rPh sb="2" eb="3">
      <t>じゅん</t>
    </rPh>
    <rPh sb="3" eb="4">
      <t>すけ</t>
    </rPh>
    <phoneticPr fontId="62" type="Hiragana" alignment="distributed"/>
  </si>
  <si>
    <t>竹川誠</t>
    <rPh sb="0" eb="2">
      <t>たけかわ</t>
    </rPh>
    <rPh sb="2" eb="3">
      <t>まこと</t>
    </rPh>
    <phoneticPr fontId="62" type="Hiragana" alignment="distributed"/>
  </si>
  <si>
    <t>棚瀬新一朗</t>
    <rPh sb="0" eb="2">
      <t>たなせ</t>
    </rPh>
    <rPh sb="2" eb="4">
      <t>しんいち</t>
    </rPh>
    <rPh sb="4" eb="5">
      <t>ろう</t>
    </rPh>
    <phoneticPr fontId="62" type="Hiragana" alignment="distributed"/>
  </si>
  <si>
    <t>谷口智則</t>
    <rPh sb="0" eb="2">
      <t>たにぐち</t>
    </rPh>
    <rPh sb="2" eb="4">
      <t>とものり</t>
    </rPh>
    <phoneticPr fontId="62" type="Hiragana" alignment="distributed"/>
  </si>
  <si>
    <t>加藤武司</t>
    <rPh sb="0" eb="2">
      <t>かとう</t>
    </rPh>
    <rPh sb="2" eb="4">
      <t>たけし</t>
    </rPh>
    <phoneticPr fontId="62" type="Hiragana" alignment="distributed"/>
  </si>
  <si>
    <t>神崎賢司</t>
    <rPh sb="0" eb="2">
      <t>かんざき</t>
    </rPh>
    <rPh sb="2" eb="4">
      <t>けんじ</t>
    </rPh>
    <phoneticPr fontId="62" type="Hiragana" alignment="distributed"/>
  </si>
  <si>
    <t>神崎康典</t>
    <rPh sb="0" eb="2">
      <t>かんざき</t>
    </rPh>
    <rPh sb="2" eb="4">
      <t>やすのり</t>
    </rPh>
    <phoneticPr fontId="62" type="Hiragana" alignment="distributed"/>
  </si>
  <si>
    <t>多田匠</t>
    <rPh sb="0" eb="2">
      <t>ただ</t>
    </rPh>
    <rPh sb="2" eb="3">
      <t>たくみ</t>
    </rPh>
    <phoneticPr fontId="62" type="Hiragana" alignment="distributed"/>
  </si>
  <si>
    <t>藤本晃弘</t>
    <rPh sb="0" eb="2">
      <t>ふじもと</t>
    </rPh>
    <rPh sb="2" eb="4">
      <t>あきひろ</t>
    </rPh>
    <phoneticPr fontId="62" type="Hiragana" alignment="distributed"/>
  </si>
  <si>
    <t>桑島和雄</t>
    <rPh sb="0" eb="2">
      <t>くわしま</t>
    </rPh>
    <rPh sb="2" eb="4">
      <t>かずお</t>
    </rPh>
    <phoneticPr fontId="62" type="Hiragana" alignment="distributed"/>
  </si>
  <si>
    <t>山岡聡一</t>
    <rPh sb="0" eb="2">
      <t>やまおか</t>
    </rPh>
    <rPh sb="2" eb="4">
      <t>そういち</t>
    </rPh>
    <phoneticPr fontId="62" type="Hiragana" alignment="distributed"/>
  </si>
  <si>
    <t>田中優</t>
    <rPh sb="0" eb="2">
      <t>たなか</t>
    </rPh>
    <rPh sb="2" eb="3">
      <t>ゆう</t>
    </rPh>
    <phoneticPr fontId="62" type="Hiragana" alignment="distributed"/>
  </si>
  <si>
    <t>吉居信一</t>
    <rPh sb="0" eb="2">
      <t>よしい</t>
    </rPh>
    <rPh sb="2" eb="4">
      <t>しんいち</t>
    </rPh>
    <phoneticPr fontId="62" type="Hiragana" alignment="distributed"/>
  </si>
  <si>
    <t>宇野弘晃</t>
    <rPh sb="0" eb="2">
      <t>うの</t>
    </rPh>
    <rPh sb="2" eb="4">
      <t>ひろあき</t>
    </rPh>
    <phoneticPr fontId="62" type="Hiragana" alignment="distributed"/>
  </si>
  <si>
    <t>島添琢磨</t>
    <rPh sb="0" eb="2">
      <t>しまぞえ</t>
    </rPh>
    <rPh sb="2" eb="4">
      <t>たくま</t>
    </rPh>
    <phoneticPr fontId="62" type="Hiragana" alignment="distributed"/>
  </si>
  <si>
    <t>横田彰信</t>
    <rPh sb="0" eb="2">
      <t>よこた</t>
    </rPh>
    <rPh sb="2" eb="4">
      <t>あきのぶ</t>
    </rPh>
    <phoneticPr fontId="62" type="Hiragana" alignment="distributed"/>
  </si>
  <si>
    <t>小林中</t>
    <rPh sb="0" eb="2">
      <t>こばやし</t>
    </rPh>
    <rPh sb="2" eb="3">
      <t>あたる</t>
    </rPh>
    <phoneticPr fontId="62" type="Hiragana" alignment="distributed"/>
  </si>
  <si>
    <t>津田耕平</t>
    <rPh sb="0" eb="2">
      <t>つだ</t>
    </rPh>
    <rPh sb="2" eb="4">
      <t>こうへい</t>
    </rPh>
    <phoneticPr fontId="62" type="Hiragana" alignment="distributed"/>
  </si>
  <si>
    <t>出浦全</t>
    <rPh sb="0" eb="2">
      <t>でうｒあ</t>
    </rPh>
    <rPh sb="2" eb="3">
      <t>やすし</t>
    </rPh>
    <phoneticPr fontId="62" type="Hiragana" alignment="distributed"/>
  </si>
  <si>
    <t>小川聡</t>
    <rPh sb="0" eb="2">
      <t>おがわ</t>
    </rPh>
    <rPh sb="2" eb="3">
      <t>あきら</t>
    </rPh>
    <phoneticPr fontId="62" type="Hiragana" alignment="distributed"/>
  </si>
  <si>
    <t>田中晋一郎</t>
  </si>
  <si>
    <t>白石光雄</t>
  </si>
  <si>
    <t>八木澤崇之</t>
  </si>
  <si>
    <t>荒生秀昭</t>
  </si>
  <si>
    <t>旭町グリーンフレンズ</t>
  </si>
  <si>
    <t>アサヒナアツシ</t>
  </si>
  <si>
    <t>アラオヒデアキ</t>
  </si>
  <si>
    <t>イシイキヨシ</t>
  </si>
  <si>
    <t>オカザキコウダイ</t>
  </si>
  <si>
    <t>オカダリョウジ</t>
  </si>
  <si>
    <t>オダジマワタル</t>
  </si>
  <si>
    <t>オビトモユキ</t>
  </si>
  <si>
    <t>カワバタショウタ</t>
  </si>
  <si>
    <t>キクチタツヤ</t>
  </si>
  <si>
    <t>クドウケイタロウ</t>
  </si>
  <si>
    <t>クマガイケンスケ</t>
  </si>
  <si>
    <t>コバヤシショウヘイ</t>
  </si>
  <si>
    <t>コンドウヒロユキ</t>
  </si>
  <si>
    <t>サトウマサヨシ</t>
  </si>
  <si>
    <t>シオザワナオタカ</t>
  </si>
  <si>
    <t>シライシミツオ</t>
  </si>
  <si>
    <t>ジンボコウスケ</t>
  </si>
  <si>
    <t>タグチケイイチ</t>
  </si>
  <si>
    <t>タケクチマサオミ</t>
  </si>
  <si>
    <t>タケダシノブ</t>
  </si>
  <si>
    <t>タナカシンイチロウ</t>
  </si>
  <si>
    <t>ドウガントモヒロ</t>
  </si>
  <si>
    <t>ニッタモトノブ</t>
  </si>
  <si>
    <t>ハマモトサチコ</t>
  </si>
  <si>
    <t>マエゾノシュウイチ</t>
  </si>
  <si>
    <t>マスコケンジ</t>
  </si>
  <si>
    <t>マツバラコウジ</t>
  </si>
  <si>
    <t>ミヨシトモヒデ</t>
  </si>
  <si>
    <t>ムラヤマヒロヨシ</t>
  </si>
  <si>
    <t>ヤギサワタカシ</t>
  </si>
  <si>
    <t>ヤマモトトシユキ</t>
  </si>
  <si>
    <t>ヨコヤマケイコ</t>
  </si>
  <si>
    <t>ヨシマツテツロウ</t>
  </si>
  <si>
    <t>ワダエミコ</t>
  </si>
  <si>
    <t>ワタナベヒロユキ</t>
  </si>
  <si>
    <t>阿部あけみ</t>
    <rPh sb="0" eb="2">
      <t>あべ</t>
    </rPh>
    <phoneticPr fontId="2" type="Hiragana" alignment="distributed"/>
  </si>
  <si>
    <t>ナカムラショウタ</t>
  </si>
  <si>
    <t>ムラマツタケシ</t>
  </si>
  <si>
    <t>ワタナベカツアキ</t>
  </si>
  <si>
    <t>ハヤシタカヒト</t>
  </si>
  <si>
    <t>ササキユウイチ</t>
  </si>
  <si>
    <t>ヤマガタケイゾウ</t>
  </si>
  <si>
    <t>ミツイキヨミ</t>
  </si>
  <si>
    <t>タンケイミノル</t>
  </si>
  <si>
    <t>ホソタニカズタ</t>
  </si>
  <si>
    <t>ニホンマツジュンイチ</t>
  </si>
  <si>
    <t>モリヤマ</t>
  </si>
  <si>
    <t>イチモトリュウイチ</t>
  </si>
  <si>
    <t>ハシモトショウヤ</t>
  </si>
  <si>
    <t>メサキマサヤス</t>
  </si>
  <si>
    <t>ハギヤヒトミ</t>
  </si>
  <si>
    <t>スズキタカユキ</t>
  </si>
  <si>
    <t>ハイ</t>
    <phoneticPr fontId="3"/>
  </si>
  <si>
    <t>Ha1</t>
    <phoneticPr fontId="3"/>
  </si>
  <si>
    <t>シニア</t>
    <phoneticPr fontId="3"/>
  </si>
  <si>
    <t>Ha2</t>
    <phoneticPr fontId="3"/>
  </si>
  <si>
    <t>Ha3</t>
    <phoneticPr fontId="3"/>
  </si>
  <si>
    <t>Ha4</t>
    <phoneticPr fontId="3"/>
  </si>
  <si>
    <t>Ha5</t>
    <phoneticPr fontId="3"/>
  </si>
  <si>
    <t>Ha6</t>
    <phoneticPr fontId="3"/>
  </si>
  <si>
    <t>QZ1</t>
    <phoneticPr fontId="3"/>
  </si>
  <si>
    <t>LZ1</t>
    <phoneticPr fontId="3"/>
  </si>
  <si>
    <t>Y・スターズ</t>
  </si>
  <si>
    <t>町田メイツＨＳ</t>
  </si>
  <si>
    <t>藤の台・ペガサス</t>
  </si>
  <si>
    <t>アミーゴ</t>
  </si>
  <si>
    <t>七国山スターズ</t>
  </si>
  <si>
    <t>南ハイシニアーズ</t>
  </si>
  <si>
    <t>AB5</t>
  </si>
  <si>
    <t>AA5</t>
  </si>
  <si>
    <t>AA1</t>
  </si>
  <si>
    <t>AA2</t>
  </si>
  <si>
    <t>AA3</t>
  </si>
  <si>
    <t>AA4</t>
  </si>
  <si>
    <t>AB1</t>
  </si>
  <si>
    <t>AB2</t>
  </si>
  <si>
    <t>AB3</t>
  </si>
  <si>
    <t>AB4</t>
  </si>
  <si>
    <t>AC1</t>
  </si>
  <si>
    <t>AC2</t>
  </si>
  <si>
    <t>AC3</t>
  </si>
  <si>
    <t>AC4</t>
  </si>
  <si>
    <t xml:space="preserve"> メイプルズ</t>
  </si>
  <si>
    <t>なるせパパーズJ</t>
  </si>
  <si>
    <t/>
  </si>
  <si>
    <t xml:space="preserve"> オール南</t>
  </si>
  <si>
    <t xml:space="preserve"> ドリンカーズ</t>
    <phoneticPr fontId="3"/>
  </si>
  <si>
    <t xml:space="preserve"> エイトロマンス</t>
    <phoneticPr fontId="3"/>
  </si>
  <si>
    <t xml:space="preserve"> ドリマーズ</t>
    <phoneticPr fontId="3"/>
  </si>
  <si>
    <t xml:space="preserve"> パパーズ</t>
    <phoneticPr fontId="3"/>
  </si>
  <si>
    <t xml:space="preserve"> フューチャーズ</t>
    <phoneticPr fontId="3"/>
  </si>
  <si>
    <t xml:space="preserve"> ナウシカ</t>
    <phoneticPr fontId="3"/>
  </si>
  <si>
    <t xml:space="preserve"> パワーズ</t>
    <phoneticPr fontId="3"/>
  </si>
  <si>
    <t xml:space="preserve"> ゼルコバ</t>
    <phoneticPr fontId="3"/>
  </si>
  <si>
    <t xml:space="preserve"> ドリンカーズM</t>
    <phoneticPr fontId="3"/>
  </si>
  <si>
    <t xml:space="preserve"> サザンストリーム</t>
    <phoneticPr fontId="3"/>
  </si>
  <si>
    <t xml:space="preserve"> 協栄</t>
    <phoneticPr fontId="3"/>
  </si>
  <si>
    <t xml:space="preserve"> ダンディーズ</t>
    <phoneticPr fontId="3"/>
  </si>
  <si>
    <t xml:space="preserve"> ナウシカkz</t>
    <phoneticPr fontId="3"/>
  </si>
  <si>
    <t xml:space="preserve"> セントラルズ</t>
    <phoneticPr fontId="3"/>
  </si>
  <si>
    <t xml:space="preserve"> パパーズS</t>
    <phoneticPr fontId="3"/>
  </si>
  <si>
    <t xml:space="preserve"> ドリンカーズMJ</t>
    <phoneticPr fontId="3"/>
  </si>
  <si>
    <t xml:space="preserve"> フォーティーズ</t>
    <phoneticPr fontId="3"/>
  </si>
  <si>
    <t xml:space="preserve"> サザンF</t>
    <phoneticPr fontId="3"/>
  </si>
  <si>
    <t xml:space="preserve"> アストロズ</t>
    <phoneticPr fontId="3"/>
  </si>
  <si>
    <t xml:space="preserve"> ベガサスS</t>
    <phoneticPr fontId="3"/>
  </si>
  <si>
    <t xml:space="preserve"> 南つくし野SS</t>
    <phoneticPr fontId="3"/>
  </si>
  <si>
    <t xml:space="preserve"> 旭町GF</t>
    <phoneticPr fontId="3"/>
  </si>
  <si>
    <t xml:space="preserve"> ファイターズ</t>
    <phoneticPr fontId="3"/>
  </si>
  <si>
    <t xml:space="preserve"> マザーズ</t>
    <phoneticPr fontId="3"/>
  </si>
  <si>
    <t xml:space="preserve"> 南つくし野</t>
    <phoneticPr fontId="3"/>
  </si>
  <si>
    <t xml:space="preserve"> 沼町内会</t>
    <phoneticPr fontId="3"/>
  </si>
  <si>
    <t xml:space="preserve"> パパーズJ</t>
    <phoneticPr fontId="3"/>
  </si>
  <si>
    <t xml:space="preserve"> 忠生自然</t>
    <phoneticPr fontId="3"/>
  </si>
  <si>
    <t xml:space="preserve"> ファンキー</t>
    <phoneticPr fontId="3"/>
  </si>
  <si>
    <t>Aa12</t>
  </si>
  <si>
    <t>藤の台球場</t>
    <phoneticPr fontId="4"/>
  </si>
  <si>
    <t>3/5球場誤りのため訂正</t>
    <rPh sb="3" eb="5">
      <t>キュウジョウ</t>
    </rPh>
    <rPh sb="5" eb="6">
      <t>アヤマ</t>
    </rPh>
    <rPh sb="10" eb="12">
      <t>テイセイ</t>
    </rPh>
    <phoneticPr fontId="4"/>
  </si>
  <si>
    <t>開会式(9:45～)</t>
    <rPh sb="0" eb="3">
      <t>カイカイシキ</t>
    </rPh>
    <phoneticPr fontId="4"/>
  </si>
  <si>
    <t>閉会式(13:50～)</t>
    <rPh sb="0" eb="3">
      <t>ヘイカイシキ</t>
    </rPh>
    <phoneticPr fontId="4"/>
  </si>
  <si>
    <t>ナカニシヒロシ</t>
    <phoneticPr fontId="3"/>
  </si>
  <si>
    <t>中西洋</t>
    <rPh sb="0" eb="2">
      <t>ナカニシ</t>
    </rPh>
    <rPh sb="2" eb="3">
      <t>ヨウ</t>
    </rPh>
    <phoneticPr fontId="3"/>
  </si>
  <si>
    <t>上嶌宏之</t>
    <rPh sb="0" eb="2">
      <t>ウエシマ</t>
    </rPh>
    <rPh sb="2" eb="4">
      <t>ヒロユキ</t>
    </rPh>
    <phoneticPr fontId="4"/>
  </si>
  <si>
    <t>■7/14</t>
    <phoneticPr fontId="4"/>
  </si>
  <si>
    <t>Ha12</t>
    <phoneticPr fontId="4"/>
  </si>
  <si>
    <t>Ha34</t>
    <phoneticPr fontId="4"/>
  </si>
  <si>
    <t>HS</t>
    <phoneticPr fontId="3"/>
  </si>
  <si>
    <t>Ha1</t>
  </si>
  <si>
    <t>Ha2</t>
  </si>
  <si>
    <t>Ha3</t>
  </si>
  <si>
    <t>Ha5</t>
  </si>
  <si>
    <t>Ha4</t>
  </si>
  <si>
    <t>ハイシニア</t>
  </si>
  <si>
    <t>Ha15</t>
    <phoneticPr fontId="4"/>
  </si>
  <si>
    <t>Ha23</t>
    <phoneticPr fontId="4"/>
  </si>
  <si>
    <t>4/14時間変更</t>
    <rPh sb="4" eb="6">
      <t>ジカン</t>
    </rPh>
    <rPh sb="6" eb="8">
      <t>ヘンコウ</t>
    </rPh>
    <phoneticPr fontId="4"/>
  </si>
  <si>
    <t>Ha45</t>
    <phoneticPr fontId="4"/>
  </si>
  <si>
    <t>Ha13</t>
    <phoneticPr fontId="4"/>
  </si>
  <si>
    <t>Ha24</t>
    <phoneticPr fontId="4"/>
  </si>
  <si>
    <t>Ha35</t>
    <phoneticPr fontId="4"/>
  </si>
  <si>
    <t>Ha14</t>
    <phoneticPr fontId="4"/>
  </si>
  <si>
    <t>Ha25</t>
    <phoneticPr fontId="4"/>
  </si>
  <si>
    <t>KA4</t>
  </si>
  <si>
    <t>KA1</t>
  </si>
  <si>
    <t>KB2</t>
  </si>
  <si>
    <t>QA4</t>
  </si>
  <si>
    <t>１試合副審</t>
    <rPh sb="1" eb="3">
      <t>シアイ</t>
    </rPh>
    <rPh sb="3" eb="5">
      <t>フクシン</t>
    </rPh>
    <phoneticPr fontId="4"/>
  </si>
  <si>
    <t>稲垣正人</t>
    <rPh sb="0" eb="2">
      <t>イナガキ</t>
    </rPh>
    <rPh sb="2" eb="4">
      <t>マサト</t>
    </rPh>
    <phoneticPr fontId="4"/>
  </si>
  <si>
    <t>不戦勝</t>
    <rPh sb="0" eb="3">
      <t>フセンショウ</t>
    </rPh>
    <phoneticPr fontId="4"/>
  </si>
  <si>
    <t>KB3</t>
  </si>
  <si>
    <t>KA3</t>
  </si>
  <si>
    <t>KB1</t>
  </si>
  <si>
    <t>LA1</t>
    <phoneticPr fontId="4"/>
  </si>
  <si>
    <t>１試合ヘルプ</t>
    <rPh sb="1" eb="3">
      <t>シアイ</t>
    </rPh>
    <phoneticPr fontId="4"/>
  </si>
  <si>
    <t>試合放棄</t>
    <rPh sb="0" eb="2">
      <t>シアイ</t>
    </rPh>
    <rPh sb="2" eb="4">
      <t>ホウキ</t>
    </rPh>
    <phoneticPr fontId="4"/>
  </si>
  <si>
    <t>5/1変更</t>
    <rPh sb="3" eb="5">
      <t>ヘンコウ</t>
    </rPh>
    <phoneticPr fontId="4"/>
  </si>
  <si>
    <t>5/1変更</t>
    <phoneticPr fontId="4"/>
  </si>
  <si>
    <t>■7/21　(5/5から日程を変更しました)</t>
    <rPh sb="12" eb="14">
      <t>ニッテイ</t>
    </rPh>
    <rPh sb="15" eb="17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</si>
</sst>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"/>
  </numFmts>
  <fonts count="67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11"/>
      <color theme="0" tint="-0.249977111117893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color theme="0" tint="-0.249977111117893"/>
      <name val="Meiryo UI"/>
      <family val="3"/>
      <charset val="128"/>
    </font>
    <font>
      <sz val="14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color theme="0" tint="-0.249977111117893"/>
      <name val="Meiryo UI"/>
      <family val="3"/>
      <charset val="128"/>
    </font>
    <font>
      <sz val="8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 tint="-0.249977111117893"/>
      <name val="Meiryo UI"/>
      <family val="3"/>
      <charset val="128"/>
    </font>
    <font>
      <sz val="11"/>
      <color theme="0" tint="-0.1499984740745262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563C1"/>
      <name val="游ゴシック"/>
      <family val="3"/>
      <charset val="128"/>
      <scheme val="minor"/>
    </font>
    <font>
      <u/>
      <sz val="11"/>
      <color rgb="FF954F72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6"/>
      <color rgb="FF000000"/>
      <name val="Meiryo UI"/>
      <family val="3"/>
      <charset val="128"/>
    </font>
    <font>
      <sz val="6"/>
      <color theme="1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b/>
      <i/>
      <sz val="20"/>
      <color theme="0"/>
      <name val="Meiryo UI"/>
      <family val="3"/>
      <charset val="128"/>
    </font>
    <font>
      <i/>
      <sz val="6"/>
      <color theme="0"/>
      <name val="Meiryo UI"/>
      <family val="3"/>
      <charset val="128"/>
    </font>
    <font>
      <i/>
      <sz val="20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6"/>
      <color theme="0"/>
      <name val="Meiryo UI"/>
      <family val="3"/>
      <charset val="128"/>
    </font>
    <font>
      <sz val="16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color theme="0" tint="-0.249977111117893"/>
      <name val="Meiryo UI"/>
      <family val="3"/>
      <charset val="128"/>
    </font>
    <font>
      <sz val="12"/>
      <name val="Meiryo UI"/>
      <family val="3"/>
      <charset val="128"/>
    </font>
    <font>
      <b/>
      <i/>
      <sz val="18"/>
      <color rgb="FFFFFF00"/>
      <name val="Meiryo UI"/>
      <family val="3"/>
      <charset val="128"/>
    </font>
    <font>
      <b/>
      <sz val="6"/>
      <color theme="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6"/>
      <name val="Meiryo UI"/>
      <family val="3"/>
      <charset val="128"/>
    </font>
    <font>
      <b/>
      <i/>
      <sz val="20"/>
      <color rgb="FFFFFF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0"/>
      <name val="Meiryo UI"/>
      <family val="3"/>
      <charset val="128"/>
    </font>
    <font>
      <b/>
      <sz val="14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0" tint="-0.14999847407452621"/>
      <name val="Meiryo UI"/>
      <family val="3"/>
      <charset val="128"/>
    </font>
  </fonts>
  <fills count="6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24" fillId="15" borderId="16" applyNumberFormat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6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7" borderId="1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44" fillId="0" borderId="0"/>
  </cellStyleXfs>
  <cellXfs count="3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0" fillId="0" borderId="8" xfId="0" applyBorder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11" xfId="0" applyFont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7" fillId="0" borderId="0" xfId="45" applyFont="1">
      <alignment vertical="center"/>
    </xf>
    <xf numFmtId="0" fontId="8" fillId="0" borderId="0" xfId="45" applyFont="1">
      <alignment vertical="center"/>
    </xf>
    <xf numFmtId="0" fontId="2" fillId="0" borderId="0" xfId="45" applyFont="1">
      <alignment vertical="center"/>
    </xf>
    <xf numFmtId="0" fontId="6" fillId="0" borderId="0" xfId="45" applyFont="1">
      <alignment vertical="center"/>
    </xf>
    <xf numFmtId="0" fontId="13" fillId="0" borderId="0" xfId="45" applyFont="1">
      <alignment vertical="center"/>
    </xf>
    <xf numFmtId="0" fontId="2" fillId="0" borderId="0" xfId="1" applyFont="1" applyAlignment="1">
      <alignment horizontal="left" vertical="center"/>
    </xf>
    <xf numFmtId="0" fontId="35" fillId="0" borderId="0" xfId="45" applyFont="1">
      <alignment vertical="center"/>
    </xf>
    <xf numFmtId="0" fontId="36" fillId="0" borderId="0" xfId="1" applyFont="1">
      <alignment vertical="center"/>
    </xf>
    <xf numFmtId="0" fontId="38" fillId="0" borderId="0" xfId="1" applyFont="1">
      <alignment vertical="center"/>
    </xf>
    <xf numFmtId="0" fontId="38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 shrinkToFit="1"/>
    </xf>
    <xf numFmtId="0" fontId="38" fillId="0" borderId="0" xfId="1" applyFont="1" applyAlignment="1">
      <alignment horizontal="left" vertical="center"/>
    </xf>
    <xf numFmtId="0" fontId="2" fillId="0" borderId="0" xfId="0" applyFont="1">
      <alignment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/>
    </xf>
    <xf numFmtId="0" fontId="41" fillId="6" borderId="8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0" fontId="41" fillId="7" borderId="8" xfId="0" applyFont="1" applyFill="1" applyBorder="1" applyAlignment="1">
      <alignment horizontal="center" vertical="center"/>
    </xf>
    <xf numFmtId="0" fontId="2" fillId="3" borderId="1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2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2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5" borderId="2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6" borderId="10" xfId="0" applyFont="1" applyFill="1" applyBorder="1">
      <alignment vertical="center"/>
    </xf>
    <xf numFmtId="0" fontId="2" fillId="6" borderId="0" xfId="0" applyFont="1" applyFill="1">
      <alignment vertical="center"/>
    </xf>
    <xf numFmtId="0" fontId="2" fillId="6" borderId="2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7" borderId="10" xfId="0" applyFont="1" applyFill="1" applyBorder="1">
      <alignment vertical="center"/>
    </xf>
    <xf numFmtId="0" fontId="2" fillId="7" borderId="0" xfId="0" applyFont="1" applyFill="1">
      <alignment vertical="center"/>
    </xf>
    <xf numFmtId="0" fontId="2" fillId="7" borderId="2" xfId="0" applyFont="1" applyFill="1" applyBorder="1">
      <alignment vertical="center"/>
    </xf>
    <xf numFmtId="0" fontId="2" fillId="7" borderId="1" xfId="0" applyFont="1" applyFill="1" applyBorder="1">
      <alignment vertical="center"/>
    </xf>
    <xf numFmtId="0" fontId="42" fillId="0" borderId="10" xfId="0" applyFont="1" applyBorder="1">
      <alignment vertical="center"/>
    </xf>
    <xf numFmtId="0" fontId="42" fillId="0" borderId="2" xfId="0" applyFont="1" applyBorder="1">
      <alignment vertical="center"/>
    </xf>
    <xf numFmtId="0" fontId="42" fillId="0" borderId="1" xfId="0" applyFont="1" applyBorder="1">
      <alignment vertical="center"/>
    </xf>
    <xf numFmtId="0" fontId="40" fillId="3" borderId="8" xfId="0" applyFont="1" applyFill="1" applyBorder="1">
      <alignment vertical="center"/>
    </xf>
    <xf numFmtId="0" fontId="40" fillId="0" borderId="8" xfId="0" applyFont="1" applyBorder="1">
      <alignment vertical="center"/>
    </xf>
    <xf numFmtId="0" fontId="40" fillId="4" borderId="8" xfId="0" applyFont="1" applyFill="1" applyBorder="1">
      <alignment vertical="center"/>
    </xf>
    <xf numFmtId="0" fontId="40" fillId="5" borderId="8" xfId="0" applyFont="1" applyFill="1" applyBorder="1">
      <alignment vertical="center"/>
    </xf>
    <xf numFmtId="0" fontId="40" fillId="6" borderId="8" xfId="0" applyFont="1" applyFill="1" applyBorder="1">
      <alignment vertical="center"/>
    </xf>
    <xf numFmtId="0" fontId="40" fillId="2" borderId="8" xfId="0" applyFont="1" applyFill="1" applyBorder="1">
      <alignment vertical="center"/>
    </xf>
    <xf numFmtId="0" fontId="40" fillId="7" borderId="8" xfId="0" applyFont="1" applyFill="1" applyBorder="1">
      <alignment vertical="center"/>
    </xf>
    <xf numFmtId="0" fontId="39" fillId="0" borderId="8" xfId="0" applyFont="1" applyBorder="1">
      <alignment vertical="center"/>
    </xf>
    <xf numFmtId="0" fontId="40" fillId="42" borderId="8" xfId="0" applyFont="1" applyFill="1" applyBorder="1" applyAlignment="1">
      <alignment horizontal="center" vertical="center"/>
    </xf>
    <xf numFmtId="0" fontId="37" fillId="0" borderId="0" xfId="45" applyFont="1">
      <alignment vertical="center"/>
    </xf>
    <xf numFmtId="0" fontId="34" fillId="0" borderId="0" xfId="45" applyFont="1">
      <alignment vertical="center"/>
    </xf>
    <xf numFmtId="0" fontId="34" fillId="0" borderId="0" xfId="45" applyFont="1" applyAlignment="1">
      <alignment horizontal="left" vertical="center"/>
    </xf>
    <xf numFmtId="0" fontId="34" fillId="9" borderId="8" xfId="45" applyFont="1" applyFill="1" applyBorder="1" applyAlignment="1">
      <alignment horizontal="center" vertical="center" shrinkToFit="1"/>
    </xf>
    <xf numFmtId="0" fontId="42" fillId="43" borderId="0" xfId="0" applyFont="1" applyFill="1">
      <alignment vertical="center"/>
    </xf>
    <xf numFmtId="0" fontId="34" fillId="43" borderId="0" xfId="0" applyFont="1" applyFill="1">
      <alignment vertical="center"/>
    </xf>
    <xf numFmtId="0" fontId="2" fillId="42" borderId="0" xfId="0" applyFont="1" applyFill="1">
      <alignment vertical="center"/>
    </xf>
    <xf numFmtId="0" fontId="40" fillId="42" borderId="8" xfId="0" applyFont="1" applyFill="1" applyBorder="1">
      <alignment vertical="center"/>
    </xf>
    <xf numFmtId="0" fontId="2" fillId="42" borderId="8" xfId="0" applyFont="1" applyFill="1" applyBorder="1">
      <alignment vertical="center"/>
    </xf>
    <xf numFmtId="0" fontId="41" fillId="42" borderId="8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40" fillId="44" borderId="8" xfId="0" applyFont="1" applyFill="1" applyBorder="1">
      <alignment vertical="center"/>
    </xf>
    <xf numFmtId="0" fontId="2" fillId="44" borderId="2" xfId="0" applyFont="1" applyFill="1" applyBorder="1">
      <alignment vertical="center"/>
    </xf>
    <xf numFmtId="0" fontId="40" fillId="0" borderId="10" xfId="0" applyFont="1" applyBorder="1">
      <alignment vertical="center"/>
    </xf>
    <xf numFmtId="0" fontId="2" fillId="44" borderId="10" xfId="0" applyFont="1" applyFill="1" applyBorder="1">
      <alignment vertical="center"/>
    </xf>
    <xf numFmtId="0" fontId="2" fillId="10" borderId="10" xfId="0" applyFont="1" applyFill="1" applyBorder="1">
      <alignment vertical="center"/>
    </xf>
    <xf numFmtId="0" fontId="40" fillId="10" borderId="8" xfId="0" applyFont="1" applyFill="1" applyBorder="1">
      <alignment vertical="center"/>
    </xf>
    <xf numFmtId="0" fontId="2" fillId="10" borderId="2" xfId="0" applyFont="1" applyFill="1" applyBorder="1">
      <alignment vertical="center"/>
    </xf>
    <xf numFmtId="0" fontId="2" fillId="44" borderId="0" xfId="0" applyFont="1" applyFill="1">
      <alignment vertical="center"/>
    </xf>
    <xf numFmtId="0" fontId="2" fillId="44" borderId="8" xfId="0" applyFont="1" applyFill="1" applyBorder="1" applyAlignment="1">
      <alignment horizontal="center" vertical="center"/>
    </xf>
    <xf numFmtId="0" fontId="43" fillId="0" borderId="10" xfId="0" applyFont="1" applyBorder="1">
      <alignment vertical="center"/>
    </xf>
    <xf numFmtId="0" fontId="51" fillId="0" borderId="8" xfId="0" applyFont="1" applyBorder="1">
      <alignment vertical="center"/>
    </xf>
    <xf numFmtId="0" fontId="43" fillId="0" borderId="2" xfId="0" applyFont="1" applyBorder="1">
      <alignment vertical="center"/>
    </xf>
    <xf numFmtId="0" fontId="43" fillId="0" borderId="1" xfId="0" applyFont="1" applyBorder="1">
      <alignment vertical="center"/>
    </xf>
    <xf numFmtId="0" fontId="9" fillId="3" borderId="0" xfId="45" applyFont="1" applyFill="1">
      <alignment vertical="center"/>
    </xf>
    <xf numFmtId="0" fontId="36" fillId="3" borderId="0" xfId="45" applyFont="1" applyFill="1">
      <alignment vertical="center"/>
    </xf>
    <xf numFmtId="0" fontId="2" fillId="3" borderId="0" xfId="45" applyFont="1" applyFill="1" applyAlignment="1">
      <alignment horizontal="center" vertical="center"/>
    </xf>
    <xf numFmtId="0" fontId="2" fillId="3" borderId="0" xfId="45" applyFont="1" applyFill="1" applyAlignment="1">
      <alignment horizontal="center" vertical="center" shrinkToFit="1"/>
    </xf>
    <xf numFmtId="0" fontId="2" fillId="3" borderId="0" xfId="45" applyFont="1" applyFill="1">
      <alignment vertical="center"/>
    </xf>
    <xf numFmtId="0" fontId="2" fillId="3" borderId="0" xfId="45" applyFont="1" applyFill="1" applyAlignment="1">
      <alignment horizontal="left" vertical="center"/>
    </xf>
    <xf numFmtId="0" fontId="6" fillId="3" borderId="0" xfId="45" applyFont="1" applyFill="1">
      <alignment vertical="center"/>
    </xf>
    <xf numFmtId="0" fontId="2" fillId="3" borderId="0" xfId="1" applyFont="1" applyFill="1">
      <alignment vertical="center"/>
    </xf>
    <xf numFmtId="0" fontId="0" fillId="45" borderId="8" xfId="0" applyFill="1" applyBorder="1" applyAlignment="1">
      <alignment horizontal="center" vertical="center"/>
    </xf>
    <xf numFmtId="0" fontId="35" fillId="0" borderId="0" xfId="1" applyFont="1">
      <alignment vertical="center"/>
    </xf>
    <xf numFmtId="0" fontId="37" fillId="0" borderId="0" xfId="1" applyFont="1">
      <alignment vertical="center"/>
    </xf>
    <xf numFmtId="0" fontId="37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 shrinkToFit="1"/>
    </xf>
    <xf numFmtId="0" fontId="37" fillId="0" borderId="0" xfId="1" applyFont="1" applyAlignment="1">
      <alignment horizontal="left" vertical="center"/>
    </xf>
    <xf numFmtId="0" fontId="52" fillId="0" borderId="0" xfId="1" applyFont="1">
      <alignment vertical="center"/>
    </xf>
    <xf numFmtId="0" fontId="34" fillId="9" borderId="3" xfId="45" applyFont="1" applyFill="1" applyBorder="1" applyAlignment="1">
      <alignment horizontal="center" vertical="center" shrinkToFit="1"/>
    </xf>
    <xf numFmtId="0" fontId="34" fillId="9" borderId="7" xfId="45" applyFont="1" applyFill="1" applyBorder="1" applyAlignment="1">
      <alignment horizontal="center" vertical="center" shrinkToFit="1"/>
    </xf>
    <xf numFmtId="0" fontId="34" fillId="9" borderId="4" xfId="45" applyFont="1" applyFill="1" applyBorder="1" applyAlignment="1">
      <alignment horizontal="center" vertical="center" shrinkToFit="1"/>
    </xf>
    <xf numFmtId="0" fontId="2" fillId="3" borderId="21" xfId="0" applyFont="1" applyFill="1" applyBorder="1">
      <alignment vertical="center"/>
    </xf>
    <xf numFmtId="0" fontId="40" fillId="42" borderId="7" xfId="0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/>
    </xf>
    <xf numFmtId="0" fontId="2" fillId="4" borderId="21" xfId="0" applyFont="1" applyFill="1" applyBorder="1">
      <alignment vertical="center"/>
    </xf>
    <xf numFmtId="0" fontId="41" fillId="4" borderId="3" xfId="0" applyFont="1" applyFill="1" applyBorder="1" applyAlignment="1">
      <alignment horizontal="center" vertical="center"/>
    </xf>
    <xf numFmtId="0" fontId="2" fillId="5" borderId="21" xfId="0" applyFont="1" applyFill="1" applyBorder="1">
      <alignment vertical="center"/>
    </xf>
    <xf numFmtId="0" fontId="41" fillId="5" borderId="3" xfId="0" applyFont="1" applyFill="1" applyBorder="1" applyAlignment="1">
      <alignment horizontal="center" vertical="center"/>
    </xf>
    <xf numFmtId="0" fontId="2" fillId="6" borderId="21" xfId="0" applyFont="1" applyFill="1" applyBorder="1">
      <alignment vertical="center"/>
    </xf>
    <xf numFmtId="0" fontId="41" fillId="6" borderId="3" xfId="0" applyFont="1" applyFill="1" applyBorder="1" applyAlignment="1">
      <alignment horizontal="center" vertical="center"/>
    </xf>
    <xf numFmtId="0" fontId="2" fillId="44" borderId="21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41" fillId="44" borderId="3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2" fillId="7" borderId="21" xfId="0" applyFont="1" applyFill="1" applyBorder="1">
      <alignment vertical="center"/>
    </xf>
    <xf numFmtId="0" fontId="41" fillId="7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textRotation="255"/>
    </xf>
    <xf numFmtId="0" fontId="2" fillId="46" borderId="7" xfId="0" applyFont="1" applyFill="1" applyBorder="1" applyAlignment="1">
      <alignment horizontal="center" vertical="top" textRotation="255"/>
    </xf>
    <xf numFmtId="0" fontId="2" fillId="46" borderId="4" xfId="0" applyFont="1" applyFill="1" applyBorder="1">
      <alignment vertical="center"/>
    </xf>
    <xf numFmtId="0" fontId="40" fillId="46" borderId="3" xfId="0" applyFont="1" applyFill="1" applyBorder="1">
      <alignment vertical="center"/>
    </xf>
    <xf numFmtId="0" fontId="40" fillId="0" borderId="8" xfId="0" applyFont="1" applyBorder="1" applyAlignment="1">
      <alignment horizontal="center" vertical="center"/>
    </xf>
    <xf numFmtId="0" fontId="36" fillId="0" borderId="0" xfId="45" applyFont="1">
      <alignment vertical="center"/>
    </xf>
    <xf numFmtId="0" fontId="52" fillId="0" borderId="0" xfId="45" applyFont="1">
      <alignment vertical="center"/>
    </xf>
    <xf numFmtId="0" fontId="56" fillId="0" borderId="0" xfId="1" applyFont="1">
      <alignment vertical="center"/>
    </xf>
    <xf numFmtId="0" fontId="57" fillId="0" borderId="0" xfId="1" applyFont="1">
      <alignment vertical="center"/>
    </xf>
    <xf numFmtId="0" fontId="57" fillId="0" borderId="0" xfId="1" applyFont="1" applyAlignment="1">
      <alignment horizontal="center" vertical="center"/>
    </xf>
    <xf numFmtId="0" fontId="57" fillId="0" borderId="0" xfId="1" applyFont="1" applyAlignment="1">
      <alignment horizontal="center" vertical="center" shrinkToFit="1"/>
    </xf>
    <xf numFmtId="0" fontId="5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4" fillId="47" borderId="3" xfId="45" applyFont="1" applyFill="1" applyBorder="1" applyAlignment="1">
      <alignment horizontal="center" vertical="center" shrinkToFit="1"/>
    </xf>
    <xf numFmtId="0" fontId="40" fillId="48" borderId="8" xfId="0" applyFont="1" applyFill="1" applyBorder="1">
      <alignment vertical="center"/>
    </xf>
    <xf numFmtId="0" fontId="40" fillId="3" borderId="8" xfId="0" applyFont="1" applyFill="1" applyBorder="1" applyAlignment="1">
      <alignment vertical="center" shrinkToFit="1"/>
    </xf>
    <xf numFmtId="0" fontId="40" fillId="4" borderId="8" xfId="0" applyFont="1" applyFill="1" applyBorder="1" applyAlignment="1">
      <alignment vertical="center" shrinkToFit="1"/>
    </xf>
    <xf numFmtId="0" fontId="40" fillId="5" borderId="8" xfId="0" applyFont="1" applyFill="1" applyBorder="1" applyAlignment="1">
      <alignment vertical="center" shrinkToFit="1"/>
    </xf>
    <xf numFmtId="0" fontId="40" fillId="6" borderId="8" xfId="0" applyFont="1" applyFill="1" applyBorder="1" applyAlignment="1">
      <alignment vertical="center" shrinkToFit="1"/>
    </xf>
    <xf numFmtId="0" fontId="40" fillId="44" borderId="8" xfId="0" applyFont="1" applyFill="1" applyBorder="1" applyAlignment="1">
      <alignment vertical="center" shrinkToFit="1"/>
    </xf>
    <xf numFmtId="0" fontId="40" fillId="2" borderId="8" xfId="0" applyFont="1" applyFill="1" applyBorder="1" applyAlignment="1">
      <alignment vertical="center" shrinkToFit="1"/>
    </xf>
    <xf numFmtId="0" fontId="40" fillId="10" borderId="8" xfId="0" applyFont="1" applyFill="1" applyBorder="1" applyAlignment="1">
      <alignment vertical="center" shrinkToFit="1"/>
    </xf>
    <xf numFmtId="0" fontId="39" fillId="0" borderId="8" xfId="0" applyFont="1" applyBorder="1" applyAlignment="1">
      <alignment vertical="center" shrinkToFit="1"/>
    </xf>
    <xf numFmtId="0" fontId="37" fillId="0" borderId="0" xfId="1" applyFont="1" applyAlignment="1">
      <alignment vertical="center" shrinkToFit="1"/>
    </xf>
    <xf numFmtId="0" fontId="34" fillId="0" borderId="0" xfId="45" applyFont="1" applyAlignment="1">
      <alignment vertical="center" shrinkToFit="1"/>
    </xf>
    <xf numFmtId="0" fontId="38" fillId="0" borderId="0" xfId="1" applyFont="1" applyAlignment="1">
      <alignment vertical="center" shrinkToFit="1"/>
    </xf>
    <xf numFmtId="0" fontId="57" fillId="0" borderId="0" xfId="1" applyFont="1" applyAlignment="1">
      <alignment vertical="center" shrinkToFit="1"/>
    </xf>
    <xf numFmtId="0" fontId="2" fillId="3" borderId="0" xfId="45" applyFont="1" applyFill="1" applyAlignment="1">
      <alignment vertical="center" shrinkToFit="1"/>
    </xf>
    <xf numFmtId="0" fontId="2" fillId="0" borderId="0" xfId="1" applyFont="1" applyAlignment="1">
      <alignment vertical="center" shrinkToFit="1"/>
    </xf>
    <xf numFmtId="0" fontId="40" fillId="49" borderId="8" xfId="0" applyFont="1" applyFill="1" applyBorder="1">
      <alignment vertical="center"/>
    </xf>
    <xf numFmtId="0" fontId="40" fillId="49" borderId="8" xfId="0" applyFont="1" applyFill="1" applyBorder="1" applyAlignment="1">
      <alignment vertical="center" shrinkToFit="1"/>
    </xf>
    <xf numFmtId="0" fontId="2" fillId="49" borderId="22" xfId="0" applyFont="1" applyFill="1" applyBorder="1">
      <alignment vertical="center"/>
    </xf>
    <xf numFmtId="0" fontId="41" fillId="49" borderId="3" xfId="0" applyFont="1" applyFill="1" applyBorder="1" applyAlignment="1">
      <alignment horizontal="center" vertical="center"/>
    </xf>
    <xf numFmtId="0" fontId="2" fillId="49" borderId="8" xfId="0" applyFont="1" applyFill="1" applyBorder="1" applyAlignment="1">
      <alignment horizontal="center" vertical="center"/>
    </xf>
    <xf numFmtId="0" fontId="2" fillId="49" borderId="21" xfId="0" applyFont="1" applyFill="1" applyBorder="1">
      <alignment vertical="center"/>
    </xf>
    <xf numFmtId="0" fontId="49" fillId="50" borderId="0" xfId="45" applyFont="1" applyFill="1">
      <alignment vertical="center"/>
    </xf>
    <xf numFmtId="0" fontId="34" fillId="0" borderId="5" xfId="45" applyFont="1" applyBorder="1" applyAlignment="1">
      <alignment vertical="center" shrinkToFit="1"/>
    </xf>
    <xf numFmtId="0" fontId="34" fillId="0" borderId="5" xfId="45" applyFont="1" applyBorder="1">
      <alignment vertical="center"/>
    </xf>
    <xf numFmtId="0" fontId="34" fillId="0" borderId="9" xfId="45" applyFont="1" applyBorder="1" applyAlignment="1">
      <alignment horizontal="left" vertical="center"/>
    </xf>
    <xf numFmtId="0" fontId="34" fillId="0" borderId="2" xfId="45" applyFont="1" applyBorder="1">
      <alignment vertical="center"/>
    </xf>
    <xf numFmtId="0" fontId="34" fillId="0" borderId="8" xfId="45" applyFont="1" applyBorder="1" applyAlignment="1">
      <alignment horizontal="center" vertical="center" shrinkToFit="1"/>
    </xf>
    <xf numFmtId="20" fontId="34" fillId="0" borderId="3" xfId="45" applyNumberFormat="1" applyFont="1" applyBorder="1" applyAlignment="1">
      <alignment horizontal="center" vertical="center" shrinkToFit="1"/>
    </xf>
    <xf numFmtId="0" fontId="34" fillId="0" borderId="4" xfId="45" applyFont="1" applyBorder="1" applyAlignment="1">
      <alignment horizontal="center" vertical="center" shrinkToFit="1"/>
    </xf>
    <xf numFmtId="0" fontId="34" fillId="0" borderId="7" xfId="45" applyFont="1" applyBorder="1" applyAlignment="1">
      <alignment horizontal="center" vertical="center" shrinkToFit="1"/>
    </xf>
    <xf numFmtId="0" fontId="34" fillId="0" borderId="3" xfId="45" applyFont="1" applyBorder="1" applyAlignment="1">
      <alignment horizontal="left" vertical="center" shrinkToFit="1"/>
    </xf>
    <xf numFmtId="0" fontId="34" fillId="0" borderId="3" xfId="0" applyFont="1" applyBorder="1" applyAlignment="1">
      <alignment horizontal="center" vertical="center"/>
    </xf>
    <xf numFmtId="0" fontId="37" fillId="0" borderId="2" xfId="45" applyFont="1" applyBorder="1">
      <alignment vertical="center"/>
    </xf>
    <xf numFmtId="20" fontId="34" fillId="0" borderId="8" xfId="45" applyNumberFormat="1" applyFont="1" applyBorder="1" applyAlignment="1">
      <alignment horizontal="center" vertical="center" shrinkToFit="1"/>
    </xf>
    <xf numFmtId="0" fontId="37" fillId="0" borderId="1" xfId="45" applyFont="1" applyBorder="1">
      <alignment vertical="center"/>
    </xf>
    <xf numFmtId="0" fontId="34" fillId="0" borderId="1" xfId="45" applyFont="1" applyBorder="1">
      <alignment vertical="center"/>
    </xf>
    <xf numFmtId="0" fontId="55" fillId="50" borderId="0" xfId="45" applyFont="1" applyFill="1">
      <alignment vertical="center"/>
    </xf>
    <xf numFmtId="0" fontId="49" fillId="50" borderId="0" xfId="45" applyFont="1" applyFill="1" applyAlignment="1">
      <alignment horizontal="center" vertical="center"/>
    </xf>
    <xf numFmtId="0" fontId="49" fillId="50" borderId="0" xfId="45" applyFont="1" applyFill="1" applyAlignment="1">
      <alignment horizontal="center" vertical="center" shrinkToFit="1"/>
    </xf>
    <xf numFmtId="0" fontId="49" fillId="50" borderId="0" xfId="45" applyFont="1" applyFill="1" applyAlignment="1">
      <alignment vertical="center" shrinkToFit="1"/>
    </xf>
    <xf numFmtId="14" fontId="49" fillId="50" borderId="0" xfId="45" applyNumberFormat="1" applyFont="1" applyFill="1" applyAlignment="1">
      <alignment vertical="center" shrinkToFit="1"/>
    </xf>
    <xf numFmtId="0" fontId="49" fillId="50" borderId="0" xfId="45" applyFont="1" applyFill="1" applyAlignment="1">
      <alignment horizontal="left" vertical="center"/>
    </xf>
    <xf numFmtId="0" fontId="2" fillId="49" borderId="0" xfId="0" applyFont="1" applyFill="1">
      <alignment vertical="center"/>
    </xf>
    <xf numFmtId="0" fontId="40" fillId="44" borderId="8" xfId="0" applyFont="1" applyFill="1" applyBorder="1" applyAlignment="1">
      <alignment horizontal="center" vertical="center"/>
    </xf>
    <xf numFmtId="0" fontId="2" fillId="7" borderId="22" xfId="0" applyFont="1" applyFill="1" applyBorder="1">
      <alignment vertical="center"/>
    </xf>
    <xf numFmtId="0" fontId="40" fillId="2" borderId="10" xfId="0" applyFont="1" applyFill="1" applyBorder="1">
      <alignment vertical="center"/>
    </xf>
    <xf numFmtId="0" fontId="40" fillId="2" borderId="10" xfId="0" applyFont="1" applyFill="1" applyBorder="1" applyAlignment="1">
      <alignment vertical="center" shrinkToFit="1"/>
    </xf>
    <xf numFmtId="0" fontId="40" fillId="49" borderId="10" xfId="0" applyFont="1" applyFill="1" applyBorder="1">
      <alignment vertical="center"/>
    </xf>
    <xf numFmtId="0" fontId="40" fillId="49" borderId="10" xfId="0" applyFont="1" applyFill="1" applyBorder="1" applyAlignment="1">
      <alignment vertical="center" shrinkToFit="1"/>
    </xf>
    <xf numFmtId="0" fontId="45" fillId="51" borderId="0" xfId="1" applyFont="1" applyFill="1">
      <alignment vertical="center"/>
    </xf>
    <xf numFmtId="0" fontId="46" fillId="51" borderId="0" xfId="1" applyFont="1" applyFill="1">
      <alignment vertical="center"/>
    </xf>
    <xf numFmtId="0" fontId="47" fillId="51" borderId="0" xfId="1" applyFont="1" applyFill="1" applyAlignment="1">
      <alignment horizontal="center" vertical="center"/>
    </xf>
    <xf numFmtId="0" fontId="47" fillId="51" borderId="0" xfId="1" applyFont="1" applyFill="1" applyAlignment="1">
      <alignment horizontal="center" vertical="center" shrinkToFit="1"/>
    </xf>
    <xf numFmtId="0" fontId="47" fillId="51" borderId="0" xfId="1" applyFont="1" applyFill="1">
      <alignment vertical="center"/>
    </xf>
    <xf numFmtId="0" fontId="47" fillId="51" borderId="0" xfId="1" applyFont="1" applyFill="1" applyAlignment="1">
      <alignment vertical="center" shrinkToFit="1"/>
    </xf>
    <xf numFmtId="14" fontId="54" fillId="51" borderId="0" xfId="1" applyNumberFormat="1" applyFont="1" applyFill="1" applyAlignment="1">
      <alignment vertical="center" shrinkToFit="1"/>
    </xf>
    <xf numFmtId="0" fontId="58" fillId="51" borderId="0" xfId="1" applyFont="1" applyFill="1" applyAlignment="1">
      <alignment horizontal="left" vertical="center"/>
    </xf>
    <xf numFmtId="0" fontId="48" fillId="51" borderId="0" xfId="45" applyFont="1" applyFill="1">
      <alignment vertical="center"/>
    </xf>
    <xf numFmtId="0" fontId="49" fillId="51" borderId="0" xfId="45" applyFont="1" applyFill="1">
      <alignment vertical="center"/>
    </xf>
    <xf numFmtId="0" fontId="50" fillId="51" borderId="0" xfId="45" applyFont="1" applyFill="1" applyAlignment="1">
      <alignment horizontal="center" vertical="center"/>
    </xf>
    <xf numFmtId="0" fontId="50" fillId="51" borderId="0" xfId="45" applyFont="1" applyFill="1" applyAlignment="1">
      <alignment horizontal="center" vertical="center" shrinkToFit="1"/>
    </xf>
    <xf numFmtId="0" fontId="50" fillId="51" borderId="0" xfId="45" applyFont="1" applyFill="1">
      <alignment vertical="center"/>
    </xf>
    <xf numFmtId="0" fontId="50" fillId="51" borderId="0" xfId="45" applyFont="1" applyFill="1" applyAlignment="1">
      <alignment vertical="center" shrinkToFit="1"/>
    </xf>
    <xf numFmtId="14" fontId="50" fillId="51" borderId="0" xfId="45" applyNumberFormat="1" applyFont="1" applyFill="1" applyAlignment="1">
      <alignment vertical="center" shrinkToFit="1"/>
    </xf>
    <xf numFmtId="0" fontId="50" fillId="51" borderId="0" xfId="45" applyFont="1" applyFill="1" applyAlignment="1">
      <alignment horizontal="left" vertical="center"/>
    </xf>
    <xf numFmtId="20" fontId="34" fillId="0" borderId="4" xfId="45" applyNumberFormat="1" applyFont="1" applyBorder="1" applyAlignment="1">
      <alignment horizontal="center" vertical="center" shrinkToFit="1"/>
    </xf>
    <xf numFmtId="20" fontId="34" fillId="0" borderId="7" xfId="45" applyNumberFormat="1" applyFont="1" applyBorder="1" applyAlignment="1">
      <alignment horizontal="center" vertical="center" shrinkToFit="1"/>
    </xf>
    <xf numFmtId="0" fontId="34" fillId="3" borderId="8" xfId="45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43" fillId="52" borderId="8" xfId="0" applyFont="1" applyFill="1" applyBorder="1" applyAlignment="1">
      <alignment horizontal="center" vertical="center"/>
    </xf>
    <xf numFmtId="0" fontId="43" fillId="52" borderId="8" xfId="45" applyFont="1" applyFill="1" applyBorder="1" applyAlignment="1">
      <alignment horizontal="center" vertical="center"/>
    </xf>
    <xf numFmtId="0" fontId="34" fillId="3" borderId="3" xfId="45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2" fillId="48" borderId="1" xfId="0" applyFont="1" applyFill="1" applyBorder="1">
      <alignment vertical="center"/>
    </xf>
    <xf numFmtId="0" fontId="34" fillId="2" borderId="3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34" fillId="4" borderId="3" xfId="45" applyFont="1" applyFill="1" applyBorder="1" applyAlignment="1">
      <alignment horizontal="center" vertical="center"/>
    </xf>
    <xf numFmtId="0" fontId="34" fillId="5" borderId="3" xfId="45" applyFont="1" applyFill="1" applyBorder="1" applyAlignment="1">
      <alignment horizontal="center" vertical="center"/>
    </xf>
    <xf numFmtId="0" fontId="34" fillId="6" borderId="3" xfId="45" applyFont="1" applyFill="1" applyBorder="1" applyAlignment="1">
      <alignment horizontal="center" vertical="center"/>
    </xf>
    <xf numFmtId="0" fontId="42" fillId="50" borderId="3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0" fontId="34" fillId="45" borderId="3" xfId="45" applyFont="1" applyFill="1" applyBorder="1" applyAlignment="1">
      <alignment horizontal="center" vertical="center"/>
    </xf>
    <xf numFmtId="0" fontId="34" fillId="52" borderId="3" xfId="45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42" fillId="50" borderId="8" xfId="0" applyFont="1" applyFill="1" applyBorder="1" applyAlignment="1">
      <alignment horizontal="center" vertical="center"/>
    </xf>
    <xf numFmtId="0" fontId="34" fillId="43" borderId="8" xfId="0" applyFont="1" applyFill="1" applyBorder="1" applyAlignment="1">
      <alignment horizontal="center" vertical="center"/>
    </xf>
    <xf numFmtId="0" fontId="59" fillId="0" borderId="0" xfId="1" applyFont="1">
      <alignment vertical="center"/>
    </xf>
    <xf numFmtId="0" fontId="59" fillId="0" borderId="0" xfId="1" applyFont="1" applyAlignment="1">
      <alignment horizontal="center" vertical="center"/>
    </xf>
    <xf numFmtId="38" fontId="59" fillId="0" borderId="0" xfId="48" applyFont="1">
      <alignment vertical="center"/>
    </xf>
    <xf numFmtId="0" fontId="59" fillId="52" borderId="8" xfId="1" applyFont="1" applyFill="1" applyBorder="1">
      <alignment vertical="center"/>
    </xf>
    <xf numFmtId="0" fontId="59" fillId="53" borderId="8" xfId="1" applyFont="1" applyFill="1" applyBorder="1" applyAlignment="1">
      <alignment horizontal="center" vertical="center" wrapText="1"/>
    </xf>
    <xf numFmtId="0" fontId="59" fillId="53" borderId="8" xfId="1" applyFont="1" applyFill="1" applyBorder="1" applyAlignment="1">
      <alignment horizontal="center" vertical="center"/>
    </xf>
    <xf numFmtId="38" fontId="59" fillId="54" borderId="8" xfId="48" applyFont="1" applyFill="1" applyBorder="1">
      <alignment vertical="center"/>
    </xf>
    <xf numFmtId="0" fontId="59" fillId="0" borderId="8" xfId="1" applyFont="1" applyBorder="1">
      <alignment vertical="center"/>
    </xf>
    <xf numFmtId="0" fontId="59" fillId="0" borderId="8" xfId="1" applyFont="1" applyBorder="1" applyAlignment="1">
      <alignment horizontal="center" vertical="center"/>
    </xf>
    <xf numFmtId="38" fontId="59" fillId="0" borderId="8" xfId="48" applyFont="1" applyBorder="1">
      <alignment vertical="center"/>
    </xf>
    <xf numFmtId="0" fontId="59" fillId="3" borderId="8" xfId="1" applyFont="1" applyFill="1" applyBorder="1">
      <alignment vertical="center"/>
    </xf>
    <xf numFmtId="0" fontId="59" fillId="3" borderId="8" xfId="1" applyFont="1" applyFill="1" applyBorder="1" applyAlignment="1">
      <alignment horizontal="center" vertical="center"/>
    </xf>
    <xf numFmtId="38" fontId="59" fillId="3" borderId="8" xfId="48" applyFont="1" applyFill="1" applyBorder="1">
      <alignment vertical="center"/>
    </xf>
    <xf numFmtId="0" fontId="59" fillId="45" borderId="8" xfId="1" applyFont="1" applyFill="1" applyBorder="1">
      <alignment vertical="center"/>
    </xf>
    <xf numFmtId="0" fontId="59" fillId="45" borderId="8" xfId="1" applyFont="1" applyFill="1" applyBorder="1" applyAlignment="1">
      <alignment horizontal="center" vertical="center"/>
    </xf>
    <xf numFmtId="38" fontId="59" fillId="45" borderId="8" xfId="48" applyFont="1" applyFill="1" applyBorder="1">
      <alignment vertical="center"/>
    </xf>
    <xf numFmtId="0" fontId="59" fillId="0" borderId="7" xfId="1" applyFont="1" applyBorder="1">
      <alignment vertical="center"/>
    </xf>
    <xf numFmtId="0" fontId="59" fillId="0" borderId="3" xfId="1" applyFont="1" applyBorder="1">
      <alignment vertical="center"/>
    </xf>
    <xf numFmtId="38" fontId="59" fillId="45" borderId="8" xfId="48" applyFont="1" applyFill="1" applyBorder="1" applyAlignment="1">
      <alignment vertical="center"/>
    </xf>
    <xf numFmtId="0" fontId="2" fillId="45" borderId="0" xfId="1" applyFont="1" applyFill="1" applyAlignment="1">
      <alignment horizontal="left" vertical="center" shrinkToFit="1"/>
    </xf>
    <xf numFmtId="0" fontId="2" fillId="3" borderId="0" xfId="1" applyFont="1" applyFill="1" applyAlignment="1">
      <alignment vertical="center" shrinkToFit="1"/>
    </xf>
    <xf numFmtId="0" fontId="2" fillId="45" borderId="0" xfId="1" applyFont="1" applyFill="1">
      <alignment vertical="center"/>
    </xf>
    <xf numFmtId="0" fontId="2" fillId="45" borderId="0" xfId="1" applyFont="1" applyFill="1" applyAlignment="1">
      <alignment horizontal="center" vertical="center"/>
    </xf>
    <xf numFmtId="0" fontId="2" fillId="45" borderId="0" xfId="1" applyFont="1" applyFill="1" applyAlignment="1">
      <alignment horizontal="left" vertical="center"/>
    </xf>
    <xf numFmtId="0" fontId="7" fillId="45" borderId="0" xfId="1" applyFont="1" applyFill="1">
      <alignment vertical="center"/>
    </xf>
    <xf numFmtId="0" fontId="7" fillId="45" borderId="0" xfId="1" applyFont="1" applyFill="1" applyAlignment="1">
      <alignment horizontal="center" vertical="center"/>
    </xf>
    <xf numFmtId="0" fontId="7" fillId="45" borderId="0" xfId="1" applyFont="1" applyFill="1" applyAlignment="1">
      <alignment horizontal="left" vertical="center"/>
    </xf>
    <xf numFmtId="0" fontId="42" fillId="55" borderId="2" xfId="0" applyFont="1" applyFill="1" applyBorder="1">
      <alignment vertical="center"/>
    </xf>
    <xf numFmtId="0" fontId="39" fillId="55" borderId="8" xfId="0" applyFont="1" applyFill="1" applyBorder="1" applyAlignment="1">
      <alignment horizontal="center" vertical="center"/>
    </xf>
    <xf numFmtId="0" fontId="39" fillId="55" borderId="8" xfId="0" applyFont="1" applyFill="1" applyBorder="1">
      <alignment vertical="center"/>
    </xf>
    <xf numFmtId="0" fontId="63" fillId="55" borderId="2" xfId="0" applyFont="1" applyFill="1" applyBorder="1" applyAlignment="1">
      <alignment horizontal="center" vertical="center"/>
    </xf>
    <xf numFmtId="0" fontId="39" fillId="56" borderId="8" xfId="0" applyFont="1" applyFill="1" applyBorder="1" applyAlignment="1">
      <alignment horizontal="center" vertical="center"/>
    </xf>
    <xf numFmtId="0" fontId="39" fillId="56" borderId="8" xfId="0" applyFont="1" applyFill="1" applyBorder="1">
      <alignment vertical="center"/>
    </xf>
    <xf numFmtId="0" fontId="64" fillId="0" borderId="8" xfId="0" applyFont="1" applyBorder="1" applyAlignment="1">
      <alignment horizontal="center" vertical="center"/>
    </xf>
    <xf numFmtId="0" fontId="39" fillId="55" borderId="0" xfId="0" applyFont="1" applyFill="1">
      <alignment vertical="center"/>
    </xf>
    <xf numFmtId="0" fontId="0" fillId="55" borderId="0" xfId="0" applyFill="1">
      <alignment vertical="center"/>
    </xf>
    <xf numFmtId="0" fontId="40" fillId="7" borderId="8" xfId="0" applyFont="1" applyFill="1" applyBorder="1" applyAlignment="1">
      <alignment vertical="center" shrinkToFit="1"/>
    </xf>
    <xf numFmtId="0" fontId="40" fillId="7" borderId="7" xfId="0" applyFont="1" applyFill="1" applyBorder="1" applyAlignment="1">
      <alignment horizontal="center" vertical="center"/>
    </xf>
    <xf numFmtId="20" fontId="43" fillId="0" borderId="3" xfId="45" applyNumberFormat="1" applyFont="1" applyBorder="1" applyAlignment="1">
      <alignment horizontal="center" vertical="center" shrinkToFit="1"/>
    </xf>
    <xf numFmtId="0" fontId="43" fillId="4" borderId="8" xfId="45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43" fillId="0" borderId="5" xfId="45" applyFont="1" applyBorder="1" applyAlignment="1">
      <alignment vertical="center" shrinkToFit="1"/>
    </xf>
    <xf numFmtId="0" fontId="43" fillId="0" borderId="4" xfId="45" applyFont="1" applyBorder="1" applyAlignment="1">
      <alignment horizontal="center" vertical="center" shrinkToFit="1"/>
    </xf>
    <xf numFmtId="0" fontId="43" fillId="0" borderId="8" xfId="45" applyFont="1" applyBorder="1" applyAlignment="1">
      <alignment horizontal="center" vertical="center" shrinkToFit="1"/>
    </xf>
    <xf numFmtId="0" fontId="2" fillId="5" borderId="0" xfId="1" applyFont="1" applyFill="1" applyAlignment="1">
      <alignment horizontal="left" vertical="center" shrinkToFit="1"/>
    </xf>
    <xf numFmtId="176" fontId="7" fillId="5" borderId="0" xfId="1" applyNumberFormat="1" applyFont="1" applyFill="1" applyAlignment="1">
      <alignment horizontal="center" vertical="center"/>
    </xf>
    <xf numFmtId="0" fontId="2" fillId="5" borderId="0" xfId="1" applyFont="1" applyFill="1" applyAlignment="1">
      <alignment horizontal="left" vertical="center"/>
    </xf>
    <xf numFmtId="176" fontId="2" fillId="5" borderId="0" xfId="1" applyNumberFormat="1" applyFont="1" applyFill="1" applyAlignment="1">
      <alignment horizontal="center" vertical="center"/>
    </xf>
    <xf numFmtId="0" fontId="2" fillId="3" borderId="0" xfId="1" applyFont="1" applyFill="1" applyAlignment="1">
      <alignment horizontal="left" vertical="center" shrinkToFit="1"/>
    </xf>
    <xf numFmtId="0" fontId="43" fillId="0" borderId="7" xfId="45" applyFont="1" applyBorder="1" applyAlignment="1">
      <alignment horizontal="center" vertical="center" shrinkToFit="1"/>
    </xf>
    <xf numFmtId="0" fontId="39" fillId="7" borderId="8" xfId="0" applyFont="1" applyFill="1" applyBorder="1" applyAlignment="1">
      <alignment horizontal="center" vertical="center"/>
    </xf>
    <xf numFmtId="0" fontId="39" fillId="7" borderId="8" xfId="0" applyFont="1" applyFill="1" applyBorder="1">
      <alignment vertical="center"/>
    </xf>
    <xf numFmtId="20" fontId="43" fillId="43" borderId="3" xfId="45" applyNumberFormat="1" applyFont="1" applyFill="1" applyBorder="1" applyAlignment="1">
      <alignment horizontal="center" vertical="center" shrinkToFit="1"/>
    </xf>
    <xf numFmtId="0" fontId="42" fillId="55" borderId="10" xfId="0" applyFont="1" applyFill="1" applyBorder="1">
      <alignment vertical="center"/>
    </xf>
    <xf numFmtId="0" fontId="2" fillId="58" borderId="0" xfId="1" applyFont="1" applyFill="1">
      <alignment vertical="center"/>
    </xf>
    <xf numFmtId="0" fontId="43" fillId="0" borderId="3" xfId="45" applyFont="1" applyBorder="1" applyAlignment="1">
      <alignment horizontal="left" vertical="center" shrinkToFit="1"/>
    </xf>
    <xf numFmtId="0" fontId="66" fillId="0" borderId="0" xfId="0" applyFont="1">
      <alignment vertical="center"/>
    </xf>
    <xf numFmtId="0" fontId="34" fillId="8" borderId="7" xfId="45" applyFont="1" applyFill="1" applyBorder="1" applyAlignment="1">
      <alignment horizontal="center" vertical="center"/>
    </xf>
    <xf numFmtId="0" fontId="34" fillId="8" borderId="3" xfId="45" applyFont="1" applyFill="1" applyBorder="1" applyAlignment="1">
      <alignment horizontal="center" vertical="center"/>
    </xf>
    <xf numFmtId="0" fontId="53" fillId="0" borderId="6" xfId="45" applyFont="1" applyBorder="1">
      <alignment vertical="center"/>
    </xf>
    <xf numFmtId="0" fontId="53" fillId="0" borderId="5" xfId="45" applyFont="1" applyBorder="1">
      <alignment vertical="center"/>
    </xf>
    <xf numFmtId="0" fontId="39" fillId="57" borderId="6" xfId="45" applyFont="1" applyFill="1" applyBorder="1" applyAlignment="1">
      <alignment horizontal="center" vertical="center" shrinkToFit="1"/>
    </xf>
    <xf numFmtId="0" fontId="39" fillId="57" borderId="5" xfId="45" applyFont="1" applyFill="1" applyBorder="1" applyAlignment="1">
      <alignment horizontal="center" vertical="center" shrinkToFit="1"/>
    </xf>
    <xf numFmtId="0" fontId="39" fillId="57" borderId="9" xfId="45" applyFont="1" applyFill="1" applyBorder="1" applyAlignment="1">
      <alignment horizontal="center" vertical="center" shrinkToFit="1"/>
    </xf>
    <xf numFmtId="0" fontId="39" fillId="57" borderId="23" xfId="45" applyFont="1" applyFill="1" applyBorder="1" applyAlignment="1">
      <alignment horizontal="center" vertical="center" shrinkToFit="1"/>
    </xf>
    <xf numFmtId="0" fontId="39" fillId="57" borderId="24" xfId="45" applyFont="1" applyFill="1" applyBorder="1" applyAlignment="1">
      <alignment horizontal="center" vertical="center" shrinkToFit="1"/>
    </xf>
    <xf numFmtId="0" fontId="39" fillId="57" borderId="25" xfId="45" applyFont="1" applyFill="1" applyBorder="1" applyAlignment="1">
      <alignment horizontal="center" vertical="center" shrinkToFit="1"/>
    </xf>
    <xf numFmtId="0" fontId="53" fillId="0" borderId="0" xfId="45" applyFont="1">
      <alignment vertical="center"/>
    </xf>
    <xf numFmtId="0" fontId="65" fillId="0" borderId="6" xfId="45" applyFont="1" applyBorder="1">
      <alignment vertical="center"/>
    </xf>
    <xf numFmtId="0" fontId="65" fillId="0" borderId="5" xfId="45" applyFont="1" applyBorder="1">
      <alignment vertical="center"/>
    </xf>
    <xf numFmtId="0" fontId="2" fillId="0" borderId="10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top" textRotation="255"/>
    </xf>
    <xf numFmtId="0" fontId="40" fillId="0" borderId="10" xfId="0" applyFont="1" applyBorder="1" applyAlignment="1">
      <alignment horizontal="center" vertical="top" textRotation="255"/>
    </xf>
    <xf numFmtId="0" fontId="40" fillId="0" borderId="2" xfId="0" applyFont="1" applyBorder="1" applyAlignment="1">
      <alignment horizontal="center" vertical="top" textRotation="255"/>
    </xf>
    <xf numFmtId="0" fontId="40" fillId="0" borderId="1" xfId="0" applyFont="1" applyBorder="1" applyAlignment="1">
      <alignment horizontal="center" vertical="top" textRotation="255"/>
    </xf>
    <xf numFmtId="0" fontId="39" fillId="59" borderId="0" xfId="1" applyFont="1" applyFill="1">
      <alignment vertical="center"/>
    </xf>
    <xf numFmtId="0" fontId="49" fillId="59" borderId="0" xfId="45" applyFont="1" applyFill="1">
      <alignment vertical="center"/>
    </xf>
    <xf numFmtId="0" fontId="42" fillId="59" borderId="0" xfId="45" applyFont="1" applyFill="1">
      <alignment vertical="center"/>
    </xf>
    <xf numFmtId="0" fontId="42" fillId="59" borderId="0" xfId="45" applyFont="1" applyFill="1" applyAlignment="1">
      <alignment vertical="center" shrinkToFit="1"/>
    </xf>
    <xf numFmtId="0" fontId="42" fillId="59" borderId="0" xfId="45" applyFont="1" applyFill="1" applyAlignment="1">
      <alignment horizontal="left" vertical="center"/>
    </xf>
  </cellXfs>
  <cellStyles count="50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" xfId="43" builtinId="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48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1" xr:uid="{00000000-0005-0000-0000-00002A000000}"/>
    <cellStyle name="標準 2 2" xfId="45" xr:uid="{00000000-0005-0000-0000-00002B000000}"/>
    <cellStyle name="標準 2 3" xfId="47" xr:uid="{00000000-0005-0000-0000-00002C000000}"/>
    <cellStyle name="標準 3" xfId="46" xr:uid="{00000000-0005-0000-0000-00002D000000}"/>
    <cellStyle name="標準 4" xfId="49" xr:uid="{F437AC89-F871-4C1D-B3C8-84ACBBA7824B}"/>
    <cellStyle name="表示済みのハイパーリンク" xfId="44" builtinId="9" customBuiltin="1"/>
    <cellStyle name="良い" xfId="7" builtinId="26" customBuiltin="1"/>
  </cellStyles>
  <dxfs count="2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0000"/>
      <color rgb="FFFF99FF"/>
      <color rgb="FF421C5E"/>
      <color rgb="FFFF0066"/>
      <color rgb="FFFFFFCC"/>
      <color rgb="FFCC99FF"/>
      <color rgb="FFC5E0B4"/>
      <color rgb="FF2F528F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UMP202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104;&#23450;&#12539;&#32080;&#26524;!S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142875</xdr:colOff>
      <xdr:row>0</xdr:row>
      <xdr:rowOff>57978</xdr:rowOff>
    </xdr:from>
    <xdr:to>
      <xdr:col>33</xdr:col>
      <xdr:colOff>581715</xdr:colOff>
      <xdr:row>1</xdr:row>
      <xdr:rowOff>0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FAEBF-93E8-4160-8BAD-41F0A7914623}"/>
            </a:ext>
          </a:extLst>
        </xdr:cNvPr>
        <xdr:cNvSpPr/>
      </xdr:nvSpPr>
      <xdr:spPr>
        <a:xfrm>
          <a:off x="14868525" y="57978"/>
          <a:ext cx="1105590" cy="30397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審判一覧へ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876300</xdr:colOff>
      <xdr:row>1</xdr:row>
      <xdr:rowOff>188567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3E832C-CCDA-40EE-A0D3-D95D16D77B87}"/>
            </a:ext>
          </a:extLst>
        </xdr:cNvPr>
        <xdr:cNvSpPr/>
      </xdr:nvSpPr>
      <xdr:spPr>
        <a:xfrm>
          <a:off x="0" y="0"/>
          <a:ext cx="1295400" cy="388592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大会結果へ</a:t>
          </a:r>
        </a:p>
      </xdr:txBody>
    </xdr:sp>
    <xdr:clientData/>
  </xdr:twoCellAnchor>
  <xdr:twoCellAnchor>
    <xdr:from>
      <xdr:col>11</xdr:col>
      <xdr:colOff>142874</xdr:colOff>
      <xdr:row>1</xdr:row>
      <xdr:rowOff>73026</xdr:rowOff>
    </xdr:from>
    <xdr:to>
      <xdr:col>12</xdr:col>
      <xdr:colOff>447674</xdr:colOff>
      <xdr:row>3</xdr:row>
      <xdr:rowOff>120651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BD3F174-5429-4F5C-BDB8-FF419FC15DD2}"/>
            </a:ext>
          </a:extLst>
        </xdr:cNvPr>
        <xdr:cNvSpPr/>
      </xdr:nvSpPr>
      <xdr:spPr>
        <a:xfrm>
          <a:off x="8772524" y="273051"/>
          <a:ext cx="971550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222"/>
  <sheetViews>
    <sheetView showGridLines="0" tabSelected="1" zoomScaleNormal="100" workbookViewId="0">
      <selection activeCell="L220" sqref="A1:L220"/>
    </sheetView>
    <sheetView workbookViewId="1"/>
  </sheetViews>
  <sheetFormatPr defaultColWidth="8.875" defaultRowHeight="15.75" outlineLevelCol="1"/>
  <cols>
    <col min="1" max="2" width="1.625" style="29" customWidth="1"/>
    <col min="3" max="3" width="2.625" style="3" customWidth="1"/>
    <col min="4" max="4" width="5.875" style="2" customWidth="1"/>
    <col min="5" max="5" width="5.625" style="1" customWidth="1"/>
    <col min="6" max="6" width="7.625" style="1" customWidth="1"/>
    <col min="7" max="7" width="18.625" style="170" customWidth="1"/>
    <col min="8" max="8" width="3.625" style="1" customWidth="1"/>
    <col min="9" max="9" width="1.625" style="1" customWidth="1"/>
    <col min="10" max="10" width="3.625" style="1" customWidth="1"/>
    <col min="11" max="11" width="18.625" style="170" customWidth="1"/>
    <col min="12" max="12" width="10.625" style="27" customWidth="1"/>
    <col min="13" max="13" width="2.625" style="1" customWidth="1"/>
    <col min="14" max="15" width="2.625" style="5" customWidth="1"/>
    <col min="16" max="16" width="2.75" style="1" customWidth="1"/>
    <col min="17" max="17" width="6.625" style="1" customWidth="1"/>
    <col min="18" max="22" width="4.625" style="1" customWidth="1"/>
    <col min="23" max="23" width="2.75" style="1" customWidth="1" outlineLevel="1"/>
    <col min="24" max="24" width="10.625" style="264" customWidth="1" outlineLevel="1"/>
    <col min="25" max="25" width="9.625" style="290" customWidth="1" outlineLevel="1"/>
    <col min="26" max="26" width="9.625" style="265" customWidth="1" outlineLevel="1"/>
    <col min="27" max="28" width="9.625" style="266" customWidth="1" outlineLevel="1"/>
    <col min="29" max="29" width="9.625" style="264" customWidth="1" outlineLevel="1"/>
    <col min="30" max="30" width="2.625" style="1" customWidth="1" outlineLevel="1"/>
    <col min="31" max="31" width="2.625" style="1" customWidth="1"/>
    <col min="32" max="32" width="6.625" style="1" customWidth="1"/>
    <col min="33" max="16384" width="8.875" style="1"/>
  </cols>
  <sheetData>
    <row r="1" spans="1:34" s="7" customFormat="1" ht="28.5">
      <c r="A1" s="205" t="s">
        <v>272</v>
      </c>
      <c r="B1" s="206"/>
      <c r="C1" s="207"/>
      <c r="D1" s="208"/>
      <c r="E1" s="209"/>
      <c r="F1" s="209"/>
      <c r="G1" s="210"/>
      <c r="H1" s="209"/>
      <c r="I1" s="209"/>
      <c r="J1" s="209"/>
      <c r="K1" s="211">
        <v>45413</v>
      </c>
      <c r="L1" s="212" t="s">
        <v>239</v>
      </c>
      <c r="N1" s="8"/>
      <c r="O1" s="8"/>
      <c r="Q1" s="2" t="s">
        <v>599</v>
      </c>
      <c r="R1" s="2" t="s">
        <v>600</v>
      </c>
      <c r="S1" s="2" t="s">
        <v>601</v>
      </c>
      <c r="T1" s="2" t="s">
        <v>602</v>
      </c>
      <c r="U1" s="2" t="s">
        <v>603</v>
      </c>
      <c r="V1" s="2" t="s">
        <v>604</v>
      </c>
      <c r="W1" s="170"/>
      <c r="X1" s="262"/>
      <c r="Y1" s="287"/>
      <c r="Z1" s="262"/>
      <c r="AA1" s="262"/>
      <c r="AB1" s="262"/>
      <c r="AC1" s="262"/>
      <c r="AD1" s="170"/>
      <c r="AF1" s="170"/>
      <c r="AG1" s="170"/>
      <c r="AH1" s="170"/>
    </row>
    <row r="2" spans="1:34" s="29" customFormat="1">
      <c r="A2" s="117"/>
      <c r="B2" s="118"/>
      <c r="C2" s="119"/>
      <c r="D2" s="120"/>
      <c r="E2" s="118"/>
      <c r="F2" s="118"/>
      <c r="G2" s="165"/>
      <c r="H2" s="118"/>
      <c r="I2" s="118"/>
      <c r="J2" s="118"/>
      <c r="K2" s="165"/>
      <c r="L2" s="121"/>
      <c r="N2" s="122" t="str">
        <f>IF(E2="","",LEFT(E2,3))</f>
        <v/>
      </c>
      <c r="O2" s="122" t="str">
        <f>IF(E2="","",LEFT(E2,2)&amp;MID(E2,4,1))</f>
        <v/>
      </c>
      <c r="X2" s="262" t="str">
        <f t="shared" ref="X2:X121" si="0">IF(Q2=0,"",VLOOKUP(Q2,UMP_MST,3,FALSE))</f>
        <v/>
      </c>
      <c r="Y2" s="287" t="str">
        <f t="shared" ref="Y2:Y121" si="1">IF(R2=0,"",VLOOKUP(R2,UMP_MST,3,FALSE))</f>
        <v/>
      </c>
      <c r="Z2" s="262" t="str">
        <f t="shared" ref="Z2:Z121" si="2">IF(S2=0,"",VLOOKUP(S2,UMP_MST,3,FALSE))</f>
        <v/>
      </c>
      <c r="AA2" s="262" t="str">
        <f t="shared" ref="AA2:AA121" si="3">IF(T2=0,"",VLOOKUP(T2,UMP_MST,3,FALSE))</f>
        <v/>
      </c>
      <c r="AB2" s="262" t="str">
        <f t="shared" ref="AB2:AB121" si="4">IF(U2=0,"",VLOOKUP(U2,UMP_MST,3,FALSE))</f>
        <v/>
      </c>
      <c r="AC2" s="262" t="str">
        <f t="shared" ref="AC2:AC121" si="5">IF(V2=0,"",VLOOKUP(V2,UMP_MST,3,FALSE))</f>
        <v/>
      </c>
    </row>
    <row r="3" spans="1:34" s="26" customFormat="1" ht="21">
      <c r="A3" s="213" t="s">
        <v>240</v>
      </c>
      <c r="B3" s="214"/>
      <c r="C3" s="215"/>
      <c r="D3" s="216"/>
      <c r="E3" s="217"/>
      <c r="F3" s="217"/>
      <c r="G3" s="218"/>
      <c r="H3" s="217"/>
      <c r="I3" s="217"/>
      <c r="J3" s="217"/>
      <c r="K3" s="219"/>
      <c r="L3" s="220"/>
      <c r="M3" s="22"/>
      <c r="N3" s="23"/>
      <c r="O3" s="23"/>
      <c r="X3" s="262" t="str">
        <f t="shared" si="0"/>
        <v/>
      </c>
      <c r="Y3" s="287" t="str">
        <f t="shared" si="1"/>
        <v/>
      </c>
      <c r="Z3" s="262" t="str">
        <f t="shared" si="2"/>
        <v/>
      </c>
      <c r="AA3" s="262" t="str">
        <f t="shared" si="3"/>
        <v/>
      </c>
      <c r="AB3" s="262" t="str">
        <f t="shared" si="4"/>
        <v/>
      </c>
      <c r="AC3" s="262" t="str">
        <f t="shared" si="5"/>
        <v/>
      </c>
    </row>
    <row r="4" spans="1:34" s="29" customFormat="1">
      <c r="A4" s="117"/>
      <c r="B4" s="118"/>
      <c r="C4" s="119"/>
      <c r="D4" s="120"/>
      <c r="E4" s="118"/>
      <c r="F4" s="118"/>
      <c r="G4" s="165"/>
      <c r="H4" s="118"/>
      <c r="I4" s="118"/>
      <c r="J4" s="118"/>
      <c r="K4" s="165"/>
      <c r="L4" s="121"/>
      <c r="N4" s="122" t="str">
        <f>IF(E4="","",LEFT(E4,3))</f>
        <v/>
      </c>
      <c r="O4" s="122" t="str">
        <f>IF(E4="","",LEFT(E4,2)&amp;MID(E4,4,1))</f>
        <v/>
      </c>
      <c r="X4" s="262" t="str">
        <f t="shared" ref="X4:X34" si="6">IF(Q4=0,"",VLOOKUP(Q4,UMP_MST,3,FALSE))</f>
        <v/>
      </c>
      <c r="Y4" s="287" t="str">
        <f t="shared" ref="Y4:Y34" si="7">IF(R4=0,"",VLOOKUP(R4,UMP_MST,3,FALSE))</f>
        <v/>
      </c>
      <c r="Z4" s="262" t="str">
        <f t="shared" ref="Z4:Z34" si="8">IF(S4=0,"",VLOOKUP(S4,UMP_MST,3,FALSE))</f>
        <v/>
      </c>
      <c r="AA4" s="262" t="str">
        <f t="shared" ref="AA4:AA34" si="9">IF(T4=0,"",VLOOKUP(T4,UMP_MST,3,FALSE))</f>
        <v/>
      </c>
      <c r="AB4" s="262" t="str">
        <f t="shared" ref="AB4:AB34" si="10">IF(U4=0,"",VLOOKUP(U4,UMP_MST,3,FALSE))</f>
        <v/>
      </c>
      <c r="AC4" s="262" t="str">
        <f t="shared" ref="AC4:AC34" si="11">IF(V4=0,"",VLOOKUP(V4,UMP_MST,3,FALSE))</f>
        <v/>
      </c>
    </row>
    <row r="5" spans="1:34" ht="19.5">
      <c r="A5" s="6" t="s">
        <v>333</v>
      </c>
      <c r="B5" s="84"/>
      <c r="C5" s="85"/>
      <c r="D5" s="85"/>
      <c r="E5" s="85"/>
      <c r="F5" s="85"/>
      <c r="G5" s="166"/>
      <c r="H5" s="85"/>
      <c r="I5" s="85"/>
      <c r="J5" s="85"/>
      <c r="K5" s="166"/>
      <c r="L5" s="86"/>
      <c r="M5" s="24"/>
      <c r="N5" s="25" t="str">
        <f>IF(E5="","",LEFT(E5,3))</f>
        <v/>
      </c>
      <c r="O5" s="25" t="str">
        <f>IF(E5="","",LEFT(E5,2)&amp;MID(E5,4,1))</f>
        <v/>
      </c>
      <c r="X5" s="262" t="str">
        <f t="shared" si="6"/>
        <v/>
      </c>
      <c r="Y5" s="287" t="str">
        <f t="shared" si="7"/>
        <v/>
      </c>
      <c r="Z5" s="262" t="str">
        <f t="shared" si="8"/>
        <v/>
      </c>
      <c r="AA5" s="262" t="str">
        <f t="shared" si="9"/>
        <v/>
      </c>
      <c r="AB5" s="262" t="str">
        <f t="shared" si="10"/>
        <v/>
      </c>
      <c r="AC5" s="262" t="str">
        <f t="shared" si="11"/>
        <v/>
      </c>
    </row>
    <row r="6" spans="1:34">
      <c r="A6" s="28"/>
      <c r="B6" s="300" t="s">
        <v>7</v>
      </c>
      <c r="C6" s="301"/>
      <c r="D6" s="87" t="s">
        <v>6</v>
      </c>
      <c r="E6" s="123" t="s">
        <v>5</v>
      </c>
      <c r="F6" s="123" t="s">
        <v>4</v>
      </c>
      <c r="G6" s="123" t="s">
        <v>3</v>
      </c>
      <c r="H6" s="124"/>
      <c r="I6" s="125" t="s">
        <v>1</v>
      </c>
      <c r="J6" s="123"/>
      <c r="K6" s="123" t="s">
        <v>2</v>
      </c>
      <c r="L6" s="123"/>
      <c r="M6" s="24"/>
      <c r="N6" s="25" t="str">
        <f t="shared" ref="N6:N18" si="12">IF(E6="","",LEFT(E6,3))</f>
        <v>Gno</v>
      </c>
      <c r="O6" s="25" t="str">
        <f t="shared" ref="O6:O18" si="13">IF(E6="","",LEFT(E6,2)&amp;MID(E6,4,1))</f>
        <v>Gn</v>
      </c>
      <c r="X6" s="262" t="str">
        <f t="shared" si="6"/>
        <v/>
      </c>
      <c r="Y6" s="287" t="str">
        <f t="shared" si="7"/>
        <v/>
      </c>
      <c r="Z6" s="262" t="str">
        <f t="shared" si="8"/>
        <v/>
      </c>
      <c r="AA6" s="262" t="str">
        <f t="shared" si="9"/>
        <v/>
      </c>
      <c r="AB6" s="262" t="str">
        <f t="shared" si="10"/>
        <v/>
      </c>
      <c r="AC6" s="262" t="str">
        <f t="shared" si="11"/>
        <v/>
      </c>
    </row>
    <row r="7" spans="1:34" ht="16.5">
      <c r="A7" s="28"/>
      <c r="B7" s="302" t="s">
        <v>169</v>
      </c>
      <c r="C7" s="303"/>
      <c r="D7" s="303"/>
      <c r="E7" s="303"/>
      <c r="F7" s="303"/>
      <c r="G7" s="178"/>
      <c r="H7" s="179"/>
      <c r="I7" s="179"/>
      <c r="J7" s="179"/>
      <c r="K7" s="178"/>
      <c r="L7" s="180"/>
      <c r="M7" s="24"/>
      <c r="N7" s="25" t="str">
        <f t="shared" si="12"/>
        <v/>
      </c>
      <c r="O7" s="25" t="str">
        <f t="shared" si="13"/>
        <v/>
      </c>
      <c r="Q7" s="115"/>
      <c r="X7" s="262" t="str">
        <f t="shared" si="6"/>
        <v/>
      </c>
      <c r="Y7" s="287" t="str">
        <f t="shared" si="7"/>
        <v/>
      </c>
      <c r="Z7" s="262" t="str">
        <f t="shared" si="8"/>
        <v/>
      </c>
      <c r="AA7" s="262" t="str">
        <f t="shared" si="9"/>
        <v/>
      </c>
      <c r="AB7" s="262" t="str">
        <f t="shared" si="10"/>
        <v/>
      </c>
      <c r="AC7" s="262" t="str">
        <f t="shared" si="11"/>
        <v/>
      </c>
    </row>
    <row r="8" spans="1:34">
      <c r="A8" s="28"/>
      <c r="B8" s="181"/>
      <c r="C8" s="182">
        <v>1</v>
      </c>
      <c r="D8" s="183">
        <v>0.33333333333333331</v>
      </c>
      <c r="E8" s="227" t="s">
        <v>334</v>
      </c>
      <c r="F8" s="155" t="str">
        <f t="shared" ref="F8:F12" si="14">IF(E8="","",VLOOKUP(N8,TEAM_MST,3,FALSE))</f>
        <v>キング</v>
      </c>
      <c r="G8" s="184" t="str">
        <f t="shared" ref="G8:G12" si="15">IF(E8="","",VLOOKUP(N8,TEAM_MST,2,FALSE))</f>
        <v xml:space="preserve"> ドリンカーズ</v>
      </c>
      <c r="H8" s="185"/>
      <c r="I8" s="184" t="s">
        <v>1</v>
      </c>
      <c r="J8" s="184"/>
      <c r="K8" s="182" t="str">
        <f t="shared" ref="K8:K12" si="16">IF(E8="","",VLOOKUP(O8,TEAM_MST,2,FALSE))</f>
        <v xml:space="preserve"> ドリマーズ</v>
      </c>
      <c r="L8" s="186"/>
      <c r="M8" s="24"/>
      <c r="N8" s="25" t="s">
        <v>954</v>
      </c>
      <c r="O8" s="25" t="s">
        <v>955</v>
      </c>
      <c r="R8" s="115"/>
      <c r="S8" s="115"/>
      <c r="T8" s="115"/>
      <c r="U8" s="115"/>
      <c r="V8" s="115"/>
      <c r="X8" s="262" t="str">
        <f t="shared" si="6"/>
        <v/>
      </c>
      <c r="Y8" s="287" t="str">
        <f t="shared" si="7"/>
        <v/>
      </c>
      <c r="Z8" s="262" t="str">
        <f t="shared" si="8"/>
        <v/>
      </c>
      <c r="AA8" s="262" t="str">
        <f t="shared" si="9"/>
        <v/>
      </c>
      <c r="AB8" s="262" t="str">
        <f t="shared" si="10"/>
        <v/>
      </c>
      <c r="AC8" s="262" t="str">
        <f t="shared" si="11"/>
        <v/>
      </c>
    </row>
    <row r="9" spans="1:34">
      <c r="A9" s="28"/>
      <c r="B9" s="181"/>
      <c r="C9" s="182">
        <v>2</v>
      </c>
      <c r="D9" s="183">
        <v>0.39583333333333331</v>
      </c>
      <c r="E9" s="227" t="s">
        <v>335</v>
      </c>
      <c r="F9" s="155" t="str">
        <f t="shared" si="14"/>
        <v>キング</v>
      </c>
      <c r="G9" s="184" t="str">
        <f t="shared" si="15"/>
        <v xml:space="preserve"> エイトロマンス</v>
      </c>
      <c r="H9" s="185"/>
      <c r="I9" s="184" t="s">
        <v>1</v>
      </c>
      <c r="J9" s="184"/>
      <c r="K9" s="182" t="str">
        <f t="shared" si="16"/>
        <v xml:space="preserve"> 丸山ソフト</v>
      </c>
      <c r="L9" s="186"/>
      <c r="M9" s="24"/>
      <c r="N9" s="25" t="s">
        <v>946</v>
      </c>
      <c r="O9" s="25" t="s">
        <v>953</v>
      </c>
      <c r="R9" s="115"/>
      <c r="S9" s="115"/>
      <c r="T9" s="115"/>
      <c r="U9" s="115"/>
      <c r="V9" s="115"/>
      <c r="X9" s="262" t="str">
        <f t="shared" si="6"/>
        <v/>
      </c>
      <c r="Y9" s="287" t="str">
        <f t="shared" si="7"/>
        <v/>
      </c>
      <c r="Z9" s="262" t="str">
        <f t="shared" si="8"/>
        <v/>
      </c>
      <c r="AA9" s="262" t="str">
        <f t="shared" si="9"/>
        <v/>
      </c>
      <c r="AB9" s="262" t="str">
        <f t="shared" si="10"/>
        <v/>
      </c>
      <c r="AC9" s="262" t="str">
        <f t="shared" si="11"/>
        <v/>
      </c>
    </row>
    <row r="10" spans="1:34">
      <c r="A10" s="28"/>
      <c r="B10" s="181"/>
      <c r="C10" s="182">
        <v>3</v>
      </c>
      <c r="D10" s="183">
        <v>0.45833333333333331</v>
      </c>
      <c r="E10" s="229" t="s">
        <v>336</v>
      </c>
      <c r="F10" s="155" t="str">
        <f t="shared" si="14"/>
        <v>男子1部</v>
      </c>
      <c r="G10" s="184" t="str">
        <f t="shared" si="15"/>
        <v xml:space="preserve"> ドリンカーズM</v>
      </c>
      <c r="H10" s="185"/>
      <c r="I10" s="184" t="s">
        <v>1</v>
      </c>
      <c r="J10" s="184"/>
      <c r="K10" s="182" t="str">
        <f t="shared" si="16"/>
        <v xml:space="preserve"> 協栄</v>
      </c>
      <c r="L10" s="186"/>
      <c r="M10" s="24"/>
      <c r="N10" s="25" t="str">
        <f t="shared" si="12"/>
        <v>Ab2</v>
      </c>
      <c r="O10" s="25" t="str">
        <f t="shared" si="13"/>
        <v>Ab4</v>
      </c>
      <c r="R10" s="115"/>
      <c r="S10" s="115"/>
      <c r="T10" s="115"/>
      <c r="U10" s="115"/>
      <c r="V10" s="115"/>
      <c r="X10" s="262" t="str">
        <f t="shared" si="6"/>
        <v/>
      </c>
      <c r="Y10" s="287" t="str">
        <f t="shared" si="7"/>
        <v/>
      </c>
      <c r="Z10" s="262" t="str">
        <f t="shared" si="8"/>
        <v/>
      </c>
      <c r="AA10" s="262" t="str">
        <f t="shared" si="9"/>
        <v/>
      </c>
      <c r="AB10" s="262" t="str">
        <f t="shared" si="10"/>
        <v/>
      </c>
      <c r="AC10" s="262" t="str">
        <f t="shared" si="11"/>
        <v/>
      </c>
    </row>
    <row r="11" spans="1:34">
      <c r="A11" s="28"/>
      <c r="B11" s="181"/>
      <c r="C11" s="182">
        <v>4</v>
      </c>
      <c r="D11" s="183">
        <v>0.52083333333333337</v>
      </c>
      <c r="E11" s="229" t="s">
        <v>337</v>
      </c>
      <c r="F11" s="155" t="str">
        <f t="shared" si="14"/>
        <v>男子1部</v>
      </c>
      <c r="G11" s="184" t="str">
        <f t="shared" si="15"/>
        <v xml:space="preserve"> サザンストリーム</v>
      </c>
      <c r="H11" s="185"/>
      <c r="I11" s="184" t="s">
        <v>1</v>
      </c>
      <c r="J11" s="184"/>
      <c r="K11" s="182" t="str">
        <f t="shared" si="16"/>
        <v xml:space="preserve"> 木曽ソフト</v>
      </c>
      <c r="L11" s="186"/>
      <c r="M11" s="24"/>
      <c r="N11" s="25" t="str">
        <f t="shared" si="12"/>
        <v>Ab3</v>
      </c>
      <c r="O11" s="25" t="str">
        <f t="shared" si="13"/>
        <v>Ab5</v>
      </c>
      <c r="R11" s="115"/>
      <c r="S11" s="115"/>
      <c r="T11" s="115"/>
      <c r="U11" s="115"/>
      <c r="V11" s="115"/>
      <c r="X11" s="262" t="str">
        <f t="shared" si="6"/>
        <v/>
      </c>
      <c r="Y11" s="287" t="str">
        <f t="shared" si="7"/>
        <v/>
      </c>
      <c r="Z11" s="262" t="str">
        <f t="shared" si="8"/>
        <v/>
      </c>
      <c r="AA11" s="262" t="str">
        <f t="shared" si="9"/>
        <v/>
      </c>
      <c r="AB11" s="262" t="str">
        <f t="shared" si="10"/>
        <v/>
      </c>
      <c r="AC11" s="262" t="str">
        <f t="shared" si="11"/>
        <v/>
      </c>
    </row>
    <row r="12" spans="1:34">
      <c r="A12" s="28"/>
      <c r="B12" s="188"/>
      <c r="C12" s="182">
        <v>5</v>
      </c>
      <c r="D12" s="189">
        <v>0.58333333333333337</v>
      </c>
      <c r="E12" s="229" t="s">
        <v>338</v>
      </c>
      <c r="F12" s="155" t="str">
        <f t="shared" si="14"/>
        <v>男子1部</v>
      </c>
      <c r="G12" s="184" t="str">
        <f t="shared" si="15"/>
        <v xml:space="preserve"> フューチャーズ</v>
      </c>
      <c r="H12" s="185"/>
      <c r="I12" s="184" t="s">
        <v>1</v>
      </c>
      <c r="J12" s="184"/>
      <c r="K12" s="182" t="str">
        <f t="shared" si="16"/>
        <v xml:space="preserve"> パワーズ</v>
      </c>
      <c r="L12" s="186"/>
      <c r="M12" s="24"/>
      <c r="N12" s="25" t="str">
        <f t="shared" si="12"/>
        <v>Aa1</v>
      </c>
      <c r="O12" s="25" t="str">
        <f t="shared" si="13"/>
        <v>Aa4</v>
      </c>
      <c r="R12" s="115"/>
      <c r="S12" s="115"/>
      <c r="T12" s="115"/>
      <c r="U12" s="115"/>
      <c r="V12" s="115"/>
      <c r="X12" s="262" t="str">
        <f t="shared" si="6"/>
        <v/>
      </c>
      <c r="Y12" s="287" t="str">
        <f t="shared" si="7"/>
        <v/>
      </c>
      <c r="Z12" s="262" t="str">
        <f t="shared" si="8"/>
        <v/>
      </c>
      <c r="AA12" s="262" t="str">
        <f t="shared" si="9"/>
        <v/>
      </c>
      <c r="AB12" s="262" t="str">
        <f t="shared" si="10"/>
        <v/>
      </c>
      <c r="AC12" s="262" t="str">
        <f t="shared" si="11"/>
        <v/>
      </c>
    </row>
    <row r="13" spans="1:34" ht="16.5">
      <c r="A13" s="28"/>
      <c r="B13" s="302" t="s">
        <v>265</v>
      </c>
      <c r="C13" s="303"/>
      <c r="D13" s="303"/>
      <c r="E13" s="303"/>
      <c r="F13" s="303"/>
      <c r="G13" s="178"/>
      <c r="H13" s="179"/>
      <c r="I13" s="179"/>
      <c r="J13" s="179"/>
      <c r="K13" s="178"/>
      <c r="L13" s="180"/>
      <c r="M13" s="24"/>
      <c r="N13" s="25" t="str">
        <f t="shared" si="12"/>
        <v/>
      </c>
      <c r="O13" s="25" t="str">
        <f t="shared" si="13"/>
        <v/>
      </c>
      <c r="Q13" s="115"/>
      <c r="X13" s="262" t="str">
        <f t="shared" si="6"/>
        <v/>
      </c>
      <c r="Y13" s="287" t="str">
        <f t="shared" si="7"/>
        <v/>
      </c>
      <c r="Z13" s="262" t="str">
        <f t="shared" si="8"/>
        <v/>
      </c>
      <c r="AA13" s="262" t="str">
        <f t="shared" si="9"/>
        <v/>
      </c>
      <c r="AB13" s="262" t="str">
        <f t="shared" si="10"/>
        <v/>
      </c>
      <c r="AC13" s="262" t="str">
        <f t="shared" si="11"/>
        <v/>
      </c>
    </row>
    <row r="14" spans="1:34">
      <c r="A14" s="28"/>
      <c r="B14" s="181"/>
      <c r="C14" s="182">
        <v>1</v>
      </c>
      <c r="D14" s="183">
        <v>0.33333333333333331</v>
      </c>
      <c r="E14" s="234" t="s">
        <v>340</v>
      </c>
      <c r="F14" s="155" t="str">
        <f t="shared" ref="F14:F18" si="17">IF(E14="","",VLOOKUP(N14,TEAM_MST,3,FALSE))</f>
        <v>男子2部</v>
      </c>
      <c r="G14" s="184" t="str">
        <f t="shared" ref="G14:G18" si="18">IF(E14="","",VLOOKUP(N14,TEAM_MST,2,FALSE))</f>
        <v xml:space="preserve"> フライデーズ</v>
      </c>
      <c r="H14" s="185"/>
      <c r="I14" s="184" t="s">
        <v>1</v>
      </c>
      <c r="J14" s="184"/>
      <c r="K14" s="182" t="str">
        <f t="shared" ref="K14:K18" si="19">IF(E14="","",VLOOKUP(O14,TEAM_MST,2,FALSE))</f>
        <v xml:space="preserve"> ナウシカkz</v>
      </c>
      <c r="L14" s="186"/>
      <c r="M14" s="24"/>
      <c r="N14" s="25" t="str">
        <f t="shared" si="12"/>
        <v>Ba2</v>
      </c>
      <c r="O14" s="25" t="str">
        <f t="shared" si="13"/>
        <v>Ba4</v>
      </c>
      <c r="R14" s="115"/>
      <c r="S14" s="115"/>
      <c r="T14" s="115"/>
      <c r="U14" s="115"/>
      <c r="V14" s="115"/>
      <c r="X14" s="262" t="str">
        <f t="shared" si="6"/>
        <v/>
      </c>
      <c r="Y14" s="287" t="str">
        <f t="shared" si="7"/>
        <v/>
      </c>
      <c r="Z14" s="262" t="str">
        <f t="shared" si="8"/>
        <v/>
      </c>
      <c r="AA14" s="262" t="str">
        <f t="shared" si="9"/>
        <v/>
      </c>
      <c r="AB14" s="262" t="str">
        <f t="shared" si="10"/>
        <v/>
      </c>
      <c r="AC14" s="262" t="str">
        <f t="shared" si="11"/>
        <v/>
      </c>
    </row>
    <row r="15" spans="1:34">
      <c r="A15" s="28"/>
      <c r="B15" s="181"/>
      <c r="C15" s="182">
        <v>2</v>
      </c>
      <c r="D15" s="183">
        <v>0.39583333333333331</v>
      </c>
      <c r="E15" s="234" t="s">
        <v>341</v>
      </c>
      <c r="F15" s="155" t="str">
        <f t="shared" si="17"/>
        <v>男子2部</v>
      </c>
      <c r="G15" s="184" t="str">
        <f t="shared" si="18"/>
        <v xml:space="preserve"> 忠生自然</v>
      </c>
      <c r="H15" s="185"/>
      <c r="I15" s="184" t="s">
        <v>1</v>
      </c>
      <c r="J15" s="184"/>
      <c r="K15" s="182" t="str">
        <f t="shared" si="19"/>
        <v xml:space="preserve"> AM1</v>
      </c>
      <c r="L15" s="186"/>
      <c r="M15" s="24"/>
      <c r="N15" s="25" t="str">
        <f t="shared" si="12"/>
        <v>Ba3</v>
      </c>
      <c r="O15" s="25" t="str">
        <f t="shared" si="13"/>
        <v>Ba5</v>
      </c>
      <c r="R15" s="115"/>
      <c r="S15" s="115"/>
      <c r="T15" s="115"/>
      <c r="U15" s="115"/>
      <c r="V15" s="115"/>
      <c r="X15" s="262" t="str">
        <f t="shared" si="6"/>
        <v/>
      </c>
      <c r="Y15" s="287" t="str">
        <f t="shared" si="7"/>
        <v/>
      </c>
      <c r="Z15" s="262" t="str">
        <f t="shared" si="8"/>
        <v/>
      </c>
      <c r="AA15" s="262" t="str">
        <f t="shared" si="9"/>
        <v/>
      </c>
      <c r="AB15" s="262" t="str">
        <f t="shared" si="10"/>
        <v/>
      </c>
      <c r="AC15" s="262" t="str">
        <f t="shared" si="11"/>
        <v/>
      </c>
    </row>
    <row r="16" spans="1:34">
      <c r="A16" s="28"/>
      <c r="B16" s="181"/>
      <c r="C16" s="182">
        <v>3</v>
      </c>
      <c r="D16" s="183">
        <v>0.45833333333333331</v>
      </c>
      <c r="E16" s="233" t="s">
        <v>342</v>
      </c>
      <c r="F16" s="155" t="str">
        <f t="shared" si="17"/>
        <v>男子1部</v>
      </c>
      <c r="G16" s="184" t="str">
        <f t="shared" si="18"/>
        <v xml:space="preserve"> ナウシカ</v>
      </c>
      <c r="H16" s="185"/>
      <c r="I16" s="184" t="s">
        <v>1</v>
      </c>
      <c r="J16" s="184"/>
      <c r="K16" s="182" t="str">
        <f t="shared" si="19"/>
        <v xml:space="preserve"> ゼルコバ</v>
      </c>
      <c r="L16" s="186"/>
      <c r="M16" s="24"/>
      <c r="N16" s="25" t="str">
        <f t="shared" si="12"/>
        <v>Aa2</v>
      </c>
      <c r="O16" s="25" t="str">
        <f t="shared" si="13"/>
        <v>Aa5</v>
      </c>
      <c r="R16" s="115"/>
      <c r="S16" s="115"/>
      <c r="T16" s="115"/>
      <c r="U16" s="115"/>
      <c r="V16" s="115"/>
      <c r="X16" s="262" t="str">
        <f t="shared" si="6"/>
        <v/>
      </c>
      <c r="Y16" s="287" t="str">
        <f t="shared" si="7"/>
        <v/>
      </c>
      <c r="Z16" s="262" t="str">
        <f t="shared" si="8"/>
        <v/>
      </c>
      <c r="AA16" s="262" t="str">
        <f t="shared" si="9"/>
        <v/>
      </c>
      <c r="AB16" s="262" t="str">
        <f t="shared" si="10"/>
        <v/>
      </c>
      <c r="AC16" s="262" t="str">
        <f t="shared" si="11"/>
        <v/>
      </c>
    </row>
    <row r="17" spans="1:29">
      <c r="A17" s="28"/>
      <c r="B17" s="188"/>
      <c r="C17" s="182">
        <v>4</v>
      </c>
      <c r="D17" s="183">
        <v>0.52083333333333337</v>
      </c>
      <c r="E17" s="229" t="s">
        <v>343</v>
      </c>
      <c r="F17" s="155" t="str">
        <f t="shared" si="17"/>
        <v>男子1部</v>
      </c>
      <c r="G17" s="184" t="str">
        <f t="shared" si="18"/>
        <v xml:space="preserve"> 馬場ソフト</v>
      </c>
      <c r="H17" s="185"/>
      <c r="I17" s="184" t="s">
        <v>1</v>
      </c>
      <c r="J17" s="184"/>
      <c r="K17" s="182" t="str">
        <f t="shared" si="19"/>
        <v xml:space="preserve"> サンダース</v>
      </c>
      <c r="L17" s="186"/>
      <c r="M17" s="24"/>
      <c r="N17" s="25" t="str">
        <f t="shared" si="12"/>
        <v>Ac1</v>
      </c>
      <c r="O17" s="25" t="str">
        <f t="shared" si="13"/>
        <v>Ac4</v>
      </c>
      <c r="R17" s="115"/>
      <c r="S17" s="115"/>
      <c r="T17" s="115"/>
      <c r="U17" s="115"/>
      <c r="V17" s="115"/>
      <c r="X17" s="262" t="str">
        <f t="shared" si="6"/>
        <v/>
      </c>
      <c r="Y17" s="287" t="str">
        <f t="shared" si="7"/>
        <v/>
      </c>
      <c r="Z17" s="262" t="str">
        <f t="shared" si="8"/>
        <v/>
      </c>
      <c r="AA17" s="262" t="str">
        <f t="shared" si="9"/>
        <v/>
      </c>
      <c r="AB17" s="262" t="str">
        <f t="shared" si="10"/>
        <v/>
      </c>
      <c r="AC17" s="262" t="str">
        <f t="shared" si="11"/>
        <v/>
      </c>
    </row>
    <row r="18" spans="1:29">
      <c r="A18" s="28"/>
      <c r="B18" s="188"/>
      <c r="C18" s="182">
        <v>5</v>
      </c>
      <c r="D18" s="189">
        <v>0.58333333333333337</v>
      </c>
      <c r="E18" s="233" t="s">
        <v>344</v>
      </c>
      <c r="F18" s="155" t="str">
        <f t="shared" si="17"/>
        <v>男子1部</v>
      </c>
      <c r="G18" s="184" t="str">
        <f t="shared" si="18"/>
        <v xml:space="preserve"> フレンズ</v>
      </c>
      <c r="H18" s="185"/>
      <c r="I18" s="184" t="s">
        <v>1</v>
      </c>
      <c r="J18" s="184"/>
      <c r="K18" s="182" t="str">
        <f t="shared" si="19"/>
        <v xml:space="preserve"> ホリデーズ</v>
      </c>
      <c r="L18" s="186"/>
      <c r="M18" s="24"/>
      <c r="N18" s="25" t="str">
        <f t="shared" si="12"/>
        <v>Ac2</v>
      </c>
      <c r="O18" s="25" t="str">
        <f t="shared" si="13"/>
        <v>Ac3</v>
      </c>
      <c r="R18" s="115"/>
      <c r="S18" s="115"/>
      <c r="T18" s="115"/>
      <c r="U18" s="115"/>
      <c r="V18" s="115"/>
      <c r="X18" s="262" t="str">
        <f t="shared" si="6"/>
        <v/>
      </c>
      <c r="Y18" s="287" t="str">
        <f t="shared" si="7"/>
        <v/>
      </c>
      <c r="Z18" s="262" t="str">
        <f t="shared" si="8"/>
        <v/>
      </c>
      <c r="AA18" s="262" t="str">
        <f t="shared" si="9"/>
        <v/>
      </c>
      <c r="AB18" s="262" t="str">
        <f t="shared" si="10"/>
        <v/>
      </c>
      <c r="AC18" s="262" t="str">
        <f t="shared" si="11"/>
        <v/>
      </c>
    </row>
    <row r="19" spans="1:29" s="29" customFormat="1">
      <c r="A19" s="117"/>
      <c r="B19" s="118"/>
      <c r="C19" s="119"/>
      <c r="D19" s="120"/>
      <c r="E19" s="118"/>
      <c r="F19" s="118"/>
      <c r="G19" s="165"/>
      <c r="H19" s="118"/>
      <c r="I19" s="118"/>
      <c r="J19" s="118"/>
      <c r="K19" s="165"/>
      <c r="L19" s="121"/>
      <c r="N19" s="122" t="str">
        <f>IF(E19="","",LEFT(E19,3))</f>
        <v/>
      </c>
      <c r="O19" s="122" t="str">
        <f>IF(E19="","",LEFT(E19,2)&amp;MID(E19,4,1))</f>
        <v/>
      </c>
      <c r="X19" s="262" t="str">
        <f t="shared" si="6"/>
        <v/>
      </c>
      <c r="Y19" s="287" t="str">
        <f t="shared" si="7"/>
        <v/>
      </c>
      <c r="Z19" s="262" t="str">
        <f t="shared" si="8"/>
        <v/>
      </c>
      <c r="AA19" s="262" t="str">
        <f t="shared" si="9"/>
        <v/>
      </c>
      <c r="AB19" s="262" t="str">
        <f t="shared" si="10"/>
        <v/>
      </c>
      <c r="AC19" s="262" t="str">
        <f t="shared" si="11"/>
        <v/>
      </c>
    </row>
    <row r="20" spans="1:29" ht="19.5">
      <c r="A20" s="6" t="s">
        <v>347</v>
      </c>
      <c r="B20" s="84"/>
      <c r="C20" s="85"/>
      <c r="D20" s="85"/>
      <c r="E20" s="85"/>
      <c r="F20" s="85"/>
      <c r="G20" s="166"/>
      <c r="H20" s="85"/>
      <c r="I20" s="85"/>
      <c r="J20" s="85"/>
      <c r="K20" s="166"/>
      <c r="L20" s="86"/>
      <c r="M20" s="24"/>
      <c r="N20" s="25" t="str">
        <f>IF(E20="","",LEFT(E20,3))</f>
        <v/>
      </c>
      <c r="O20" s="25" t="str">
        <f>IF(E20="","",LEFT(E20,2)&amp;MID(E20,4,1))</f>
        <v/>
      </c>
      <c r="X20" s="262" t="str">
        <f t="shared" si="6"/>
        <v/>
      </c>
      <c r="Y20" s="287" t="str">
        <f t="shared" si="7"/>
        <v/>
      </c>
      <c r="Z20" s="262" t="str">
        <f t="shared" si="8"/>
        <v/>
      </c>
      <c r="AA20" s="262" t="str">
        <f t="shared" si="9"/>
        <v/>
      </c>
      <c r="AB20" s="262" t="str">
        <f t="shared" si="10"/>
        <v/>
      </c>
      <c r="AC20" s="262" t="str">
        <f t="shared" si="11"/>
        <v/>
      </c>
    </row>
    <row r="21" spans="1:29">
      <c r="A21" s="28"/>
      <c r="B21" s="300" t="s">
        <v>7</v>
      </c>
      <c r="C21" s="301"/>
      <c r="D21" s="87" t="s">
        <v>6</v>
      </c>
      <c r="E21" s="123" t="s">
        <v>5</v>
      </c>
      <c r="F21" s="123" t="s">
        <v>4</v>
      </c>
      <c r="G21" s="123" t="s">
        <v>3</v>
      </c>
      <c r="H21" s="124"/>
      <c r="I21" s="125" t="s">
        <v>1</v>
      </c>
      <c r="J21" s="123"/>
      <c r="K21" s="123" t="s">
        <v>2</v>
      </c>
      <c r="L21" s="123"/>
      <c r="M21" s="24"/>
      <c r="N21" s="25" t="str">
        <f t="shared" ref="N21:N24" si="20">IF(E21="","",LEFT(E21,3))</f>
        <v>Gno</v>
      </c>
      <c r="O21" s="25" t="str">
        <f t="shared" ref="O21:O24" si="21">IF(E21="","",LEFT(E21,2)&amp;MID(E21,4,1))</f>
        <v>Gn</v>
      </c>
      <c r="X21" s="262" t="str">
        <f t="shared" si="6"/>
        <v/>
      </c>
      <c r="Y21" s="287" t="str">
        <f t="shared" si="7"/>
        <v/>
      </c>
      <c r="Z21" s="262" t="str">
        <f t="shared" si="8"/>
        <v/>
      </c>
      <c r="AA21" s="262" t="str">
        <f t="shared" si="9"/>
        <v/>
      </c>
      <c r="AB21" s="262" t="str">
        <f t="shared" si="10"/>
        <v/>
      </c>
      <c r="AC21" s="262" t="str">
        <f t="shared" si="11"/>
        <v/>
      </c>
    </row>
    <row r="22" spans="1:29" ht="16.5">
      <c r="A22" s="28"/>
      <c r="B22" s="302" t="s">
        <v>169</v>
      </c>
      <c r="C22" s="303"/>
      <c r="D22" s="303"/>
      <c r="E22" s="303"/>
      <c r="F22" s="303"/>
      <c r="G22" s="178"/>
      <c r="H22" s="179"/>
      <c r="I22" s="179"/>
      <c r="J22" s="179"/>
      <c r="K22" s="178"/>
      <c r="L22" s="180"/>
      <c r="M22" s="24"/>
      <c r="N22" s="25" t="str">
        <f t="shared" si="20"/>
        <v/>
      </c>
      <c r="O22" s="25" t="str">
        <f t="shared" si="21"/>
        <v/>
      </c>
      <c r="Q22" s="115"/>
      <c r="X22" s="262" t="str">
        <f t="shared" si="6"/>
        <v/>
      </c>
      <c r="Y22" s="287" t="str">
        <f t="shared" si="7"/>
        <v/>
      </c>
      <c r="Z22" s="262" t="str">
        <f t="shared" si="8"/>
        <v/>
      </c>
      <c r="AA22" s="262" t="str">
        <f t="shared" si="9"/>
        <v/>
      </c>
      <c r="AB22" s="262" t="str">
        <f t="shared" si="10"/>
        <v/>
      </c>
      <c r="AC22" s="262" t="str">
        <f t="shared" si="11"/>
        <v/>
      </c>
    </row>
    <row r="23" spans="1:29">
      <c r="A23" s="28"/>
      <c r="B23" s="181"/>
      <c r="C23" s="182">
        <v>1</v>
      </c>
      <c r="D23" s="183">
        <v>0.33333333333333331</v>
      </c>
      <c r="E23" s="235" t="s">
        <v>348</v>
      </c>
      <c r="F23" s="155" t="str">
        <f t="shared" ref="F23:F27" si="22">IF(E23="","",VLOOKUP(N23,TEAM_MST,3,FALSE))</f>
        <v>実年2部</v>
      </c>
      <c r="G23" s="184" t="str">
        <f t="shared" ref="G23:G27" si="23">IF(E23="","",VLOOKUP(N23,TEAM_MST,2,FALSE))</f>
        <v xml:space="preserve"> フレンズF</v>
      </c>
      <c r="H23" s="185"/>
      <c r="I23" s="184" t="s">
        <v>1</v>
      </c>
      <c r="J23" s="184"/>
      <c r="K23" s="182" t="str">
        <f t="shared" ref="K23:K27" si="24">IF(E23="","",VLOOKUP(O23,TEAM_MST,2,FALSE))</f>
        <v xml:space="preserve"> 七国山SC</v>
      </c>
      <c r="L23" s="186"/>
      <c r="M23" s="24"/>
      <c r="N23" s="25" t="str">
        <f t="shared" si="20"/>
        <v>Sb1</v>
      </c>
      <c r="O23" s="25" t="str">
        <f t="shared" si="21"/>
        <v>Sb5</v>
      </c>
      <c r="R23" s="115"/>
      <c r="S23" s="115"/>
      <c r="T23" s="115"/>
      <c r="U23" s="115"/>
      <c r="V23" s="115"/>
      <c r="X23" s="262" t="str">
        <f t="shared" si="6"/>
        <v/>
      </c>
      <c r="Y23" s="287" t="str">
        <f t="shared" si="7"/>
        <v/>
      </c>
      <c r="Z23" s="262" t="str">
        <f t="shared" si="8"/>
        <v/>
      </c>
      <c r="AA23" s="262" t="str">
        <f t="shared" si="9"/>
        <v/>
      </c>
      <c r="AB23" s="262" t="str">
        <f t="shared" si="10"/>
        <v/>
      </c>
      <c r="AC23" s="262" t="str">
        <f t="shared" si="11"/>
        <v/>
      </c>
    </row>
    <row r="24" spans="1:29">
      <c r="A24" s="28"/>
      <c r="B24" s="181"/>
      <c r="C24" s="182">
        <v>2</v>
      </c>
      <c r="D24" s="183">
        <v>0.39583333333333331</v>
      </c>
      <c r="E24" s="235" t="s">
        <v>349</v>
      </c>
      <c r="F24" s="155" t="str">
        <f t="shared" si="22"/>
        <v>実年2部</v>
      </c>
      <c r="G24" s="184" t="str">
        <f t="shared" si="23"/>
        <v xml:space="preserve"> ベガサスS</v>
      </c>
      <c r="H24" s="185"/>
      <c r="I24" s="184" t="s">
        <v>1</v>
      </c>
      <c r="J24" s="184"/>
      <c r="K24" s="182" t="str">
        <f t="shared" si="24"/>
        <v xml:space="preserve"> パパーズJ</v>
      </c>
      <c r="L24" s="186"/>
      <c r="M24" s="24"/>
      <c r="N24" s="25" t="str">
        <f t="shared" si="20"/>
        <v>Sb2</v>
      </c>
      <c r="O24" s="25" t="str">
        <f t="shared" si="21"/>
        <v>Sb3</v>
      </c>
      <c r="R24" s="115"/>
      <c r="S24" s="115"/>
      <c r="T24" s="115"/>
      <c r="U24" s="115"/>
      <c r="V24" s="115"/>
      <c r="X24" s="262" t="str">
        <f t="shared" si="6"/>
        <v/>
      </c>
      <c r="Y24" s="287" t="str">
        <f t="shared" si="7"/>
        <v/>
      </c>
      <c r="Z24" s="262" t="str">
        <f t="shared" si="8"/>
        <v/>
      </c>
      <c r="AA24" s="262" t="str">
        <f t="shared" si="9"/>
        <v/>
      </c>
      <c r="AB24" s="262" t="str">
        <f t="shared" si="10"/>
        <v/>
      </c>
      <c r="AC24" s="262" t="str">
        <f t="shared" si="11"/>
        <v/>
      </c>
    </row>
    <row r="25" spans="1:29">
      <c r="A25" s="28"/>
      <c r="B25" s="181"/>
      <c r="C25" s="182">
        <v>3</v>
      </c>
      <c r="D25" s="183">
        <v>0.45833333333333331</v>
      </c>
      <c r="E25" s="235" t="s">
        <v>350</v>
      </c>
      <c r="F25" s="155" t="str">
        <f t="shared" si="22"/>
        <v>実年2部</v>
      </c>
      <c r="G25" s="184" t="str">
        <f t="shared" si="23"/>
        <v xml:space="preserve"> サザンF</v>
      </c>
      <c r="H25" s="185"/>
      <c r="I25" s="184" t="s">
        <v>1</v>
      </c>
      <c r="J25" s="184"/>
      <c r="K25" s="182" t="str">
        <f t="shared" si="24"/>
        <v xml:space="preserve"> Y・WAIS</v>
      </c>
      <c r="L25" s="186"/>
      <c r="M25" s="24"/>
      <c r="N25" s="25" t="str">
        <f t="shared" ref="N25:N33" si="25">IF(E25="","",LEFT(E25,3))</f>
        <v>Sa1</v>
      </c>
      <c r="O25" s="25" t="str">
        <f t="shared" ref="O25:O33" si="26">IF(E25="","",LEFT(E25,2)&amp;MID(E25,4,1))</f>
        <v>Sa5</v>
      </c>
      <c r="R25" s="115"/>
      <c r="S25" s="115"/>
      <c r="T25" s="115"/>
      <c r="U25" s="115"/>
      <c r="V25" s="115"/>
      <c r="X25" s="262" t="str">
        <f t="shared" si="6"/>
        <v/>
      </c>
      <c r="Y25" s="287" t="str">
        <f t="shared" si="7"/>
        <v/>
      </c>
      <c r="Z25" s="262" t="str">
        <f t="shared" si="8"/>
        <v/>
      </c>
      <c r="AA25" s="262" t="str">
        <f t="shared" si="9"/>
        <v/>
      </c>
      <c r="AB25" s="262" t="str">
        <f t="shared" si="10"/>
        <v/>
      </c>
      <c r="AC25" s="262" t="str">
        <f t="shared" si="11"/>
        <v/>
      </c>
    </row>
    <row r="26" spans="1:29">
      <c r="A26" s="28"/>
      <c r="B26" s="181"/>
      <c r="C26" s="182">
        <v>4</v>
      </c>
      <c r="D26" s="183">
        <v>0.52083333333333337</v>
      </c>
      <c r="E26" s="237" t="s">
        <v>351</v>
      </c>
      <c r="F26" s="155" t="str">
        <f t="shared" si="22"/>
        <v>実年2部</v>
      </c>
      <c r="G26" s="184" t="str">
        <f t="shared" si="23"/>
        <v xml:space="preserve"> 南三小J</v>
      </c>
      <c r="H26" s="185"/>
      <c r="I26" s="184" t="s">
        <v>1</v>
      </c>
      <c r="J26" s="184"/>
      <c r="K26" s="182" t="str">
        <f t="shared" si="24"/>
        <v xml:space="preserve"> コミックスターズ</v>
      </c>
      <c r="L26" s="186"/>
      <c r="M26" s="24"/>
      <c r="N26" s="25" t="str">
        <f t="shared" si="25"/>
        <v>Sa2</v>
      </c>
      <c r="O26" s="25" t="str">
        <f t="shared" si="26"/>
        <v>Sa3</v>
      </c>
      <c r="R26" s="115"/>
      <c r="S26" s="115"/>
      <c r="T26" s="115"/>
      <c r="U26" s="115"/>
      <c r="V26" s="115"/>
      <c r="X26" s="262" t="str">
        <f t="shared" si="6"/>
        <v/>
      </c>
      <c r="Y26" s="287" t="str">
        <f t="shared" si="7"/>
        <v/>
      </c>
      <c r="Z26" s="262" t="str">
        <f t="shared" si="8"/>
        <v/>
      </c>
      <c r="AA26" s="262" t="str">
        <f t="shared" si="9"/>
        <v/>
      </c>
      <c r="AB26" s="262" t="str">
        <f t="shared" si="10"/>
        <v/>
      </c>
      <c r="AC26" s="262" t="str">
        <f t="shared" si="11"/>
        <v/>
      </c>
    </row>
    <row r="27" spans="1:29">
      <c r="A27" s="28"/>
      <c r="B27" s="188"/>
      <c r="C27" s="182">
        <v>5</v>
      </c>
      <c r="D27" s="189">
        <v>0.58333333333333337</v>
      </c>
      <c r="E27" s="187"/>
      <c r="F27" s="155" t="str">
        <f t="shared" si="22"/>
        <v/>
      </c>
      <c r="G27" s="184" t="str">
        <f t="shared" si="23"/>
        <v/>
      </c>
      <c r="H27" s="185"/>
      <c r="I27" s="184" t="s">
        <v>1</v>
      </c>
      <c r="J27" s="184"/>
      <c r="K27" s="182" t="str">
        <f t="shared" si="24"/>
        <v/>
      </c>
      <c r="L27" s="186"/>
      <c r="M27" s="24"/>
      <c r="N27" s="25" t="str">
        <f t="shared" si="25"/>
        <v/>
      </c>
      <c r="O27" s="25" t="str">
        <f t="shared" si="26"/>
        <v/>
      </c>
      <c r="X27" s="262" t="str">
        <f t="shared" si="6"/>
        <v/>
      </c>
      <c r="Y27" s="287" t="str">
        <f t="shared" si="7"/>
        <v/>
      </c>
      <c r="Z27" s="262" t="str">
        <f t="shared" si="8"/>
        <v/>
      </c>
      <c r="AA27" s="262" t="str">
        <f t="shared" si="9"/>
        <v/>
      </c>
      <c r="AB27" s="262" t="str">
        <f t="shared" si="10"/>
        <v/>
      </c>
      <c r="AC27" s="262" t="str">
        <f t="shared" si="11"/>
        <v/>
      </c>
    </row>
    <row r="28" spans="1:29" ht="16.5">
      <c r="A28" s="28"/>
      <c r="B28" s="302" t="s">
        <v>265</v>
      </c>
      <c r="C28" s="303"/>
      <c r="D28" s="303"/>
      <c r="E28" s="303"/>
      <c r="F28" s="303"/>
      <c r="G28" s="178"/>
      <c r="H28" s="179"/>
      <c r="I28" s="179"/>
      <c r="J28" s="179"/>
      <c r="K28" s="178"/>
      <c r="L28" s="180"/>
      <c r="M28" s="24"/>
      <c r="N28" s="25" t="str">
        <f t="shared" si="25"/>
        <v/>
      </c>
      <c r="O28" s="25" t="str">
        <f t="shared" si="26"/>
        <v/>
      </c>
      <c r="Q28" s="115"/>
      <c r="X28" s="262" t="str">
        <f t="shared" si="6"/>
        <v/>
      </c>
      <c r="Y28" s="287" t="str">
        <f t="shared" si="7"/>
        <v/>
      </c>
      <c r="Z28" s="262" t="str">
        <f t="shared" si="8"/>
        <v/>
      </c>
      <c r="AA28" s="262" t="str">
        <f t="shared" si="9"/>
        <v/>
      </c>
      <c r="AB28" s="262" t="str">
        <f t="shared" si="10"/>
        <v/>
      </c>
      <c r="AC28" s="262" t="str">
        <f t="shared" si="11"/>
        <v/>
      </c>
    </row>
    <row r="29" spans="1:29">
      <c r="A29" s="28"/>
      <c r="B29" s="181"/>
      <c r="C29" s="182">
        <v>1</v>
      </c>
      <c r="D29" s="183">
        <v>0.33333333333333331</v>
      </c>
      <c r="E29" s="238" t="s">
        <v>352</v>
      </c>
      <c r="F29" s="155" t="str">
        <f t="shared" ref="F29:F33" si="27">IF(E29="","",VLOOKUP(N29,TEAM_MST,3,FALSE))</f>
        <v>実年1部</v>
      </c>
      <c r="G29" s="184" t="str">
        <f t="shared" ref="G29:G33" si="28">IF(E29="","",VLOOKUP(N29,TEAM_MST,2,FALSE))</f>
        <v xml:space="preserve"> ドリンカーズMJ</v>
      </c>
      <c r="H29" s="185"/>
      <c r="I29" s="184" t="s">
        <v>1</v>
      </c>
      <c r="J29" s="184"/>
      <c r="K29" s="182" t="str">
        <f t="shared" ref="K29:K33" si="29">IF(E29="","",VLOOKUP(O29,TEAM_MST,2,FALSE))</f>
        <v xml:space="preserve"> フォーティーズ</v>
      </c>
      <c r="L29" s="186"/>
      <c r="M29" s="24"/>
      <c r="N29" s="25" t="str">
        <f t="shared" si="25"/>
        <v>Ja1</v>
      </c>
      <c r="O29" s="25" t="str">
        <f t="shared" si="26"/>
        <v>Ja2</v>
      </c>
      <c r="R29" s="115"/>
      <c r="S29" s="115"/>
      <c r="T29" s="115"/>
      <c r="U29" s="115"/>
      <c r="V29" s="115"/>
      <c r="X29" s="262" t="str">
        <f t="shared" si="6"/>
        <v/>
      </c>
      <c r="Y29" s="287" t="str">
        <f t="shared" si="7"/>
        <v/>
      </c>
      <c r="Z29" s="262" t="str">
        <f t="shared" si="8"/>
        <v/>
      </c>
      <c r="AA29" s="262" t="str">
        <f t="shared" si="9"/>
        <v/>
      </c>
      <c r="AB29" s="262" t="str">
        <f t="shared" si="10"/>
        <v/>
      </c>
      <c r="AC29" s="262" t="str">
        <f t="shared" si="11"/>
        <v/>
      </c>
    </row>
    <row r="30" spans="1:29">
      <c r="A30" s="28"/>
      <c r="B30" s="181"/>
      <c r="C30" s="182">
        <v>2</v>
      </c>
      <c r="D30" s="183">
        <v>0.39583333333333331</v>
      </c>
      <c r="E30" s="238" t="s">
        <v>353</v>
      </c>
      <c r="F30" s="155" t="str">
        <f t="shared" si="27"/>
        <v>実年1部</v>
      </c>
      <c r="G30" s="184" t="str">
        <f t="shared" si="28"/>
        <v xml:space="preserve"> 丸山シニア</v>
      </c>
      <c r="H30" s="185"/>
      <c r="I30" s="184" t="s">
        <v>1</v>
      </c>
      <c r="J30" s="184"/>
      <c r="K30" s="182" t="str">
        <f t="shared" si="29"/>
        <v xml:space="preserve"> なるせキッズ</v>
      </c>
      <c r="L30" s="186"/>
      <c r="M30" s="24"/>
      <c r="N30" s="25" t="str">
        <f t="shared" si="25"/>
        <v>Ja3</v>
      </c>
      <c r="O30" s="25" t="str">
        <f t="shared" si="26"/>
        <v>Ja4</v>
      </c>
      <c r="R30" s="115"/>
      <c r="S30" s="115"/>
      <c r="T30" s="115"/>
      <c r="U30" s="115"/>
      <c r="V30" s="115"/>
      <c r="X30" s="262" t="str">
        <f t="shared" si="6"/>
        <v/>
      </c>
      <c r="Y30" s="287" t="str">
        <f t="shared" si="7"/>
        <v/>
      </c>
      <c r="Z30" s="262" t="str">
        <f t="shared" si="8"/>
        <v/>
      </c>
      <c r="AA30" s="262" t="str">
        <f t="shared" si="9"/>
        <v/>
      </c>
      <c r="AB30" s="262" t="str">
        <f t="shared" si="10"/>
        <v/>
      </c>
      <c r="AC30" s="262" t="str">
        <f t="shared" si="11"/>
        <v/>
      </c>
    </row>
    <row r="31" spans="1:29">
      <c r="A31" s="28"/>
      <c r="B31" s="181"/>
      <c r="C31" s="182">
        <v>3</v>
      </c>
      <c r="D31" s="183">
        <v>0.45833333333333331</v>
      </c>
      <c r="E31" s="238" t="s">
        <v>354</v>
      </c>
      <c r="F31" s="155" t="str">
        <f t="shared" si="27"/>
        <v>実年1部</v>
      </c>
      <c r="G31" s="184" t="str">
        <f t="shared" si="28"/>
        <v xml:space="preserve"> モンスターズ</v>
      </c>
      <c r="H31" s="185"/>
      <c r="I31" s="184" t="s">
        <v>1</v>
      </c>
      <c r="J31" s="184"/>
      <c r="K31" s="182" t="str">
        <f t="shared" si="29"/>
        <v xml:space="preserve"> 忠生スターズ</v>
      </c>
      <c r="L31" s="186"/>
      <c r="M31" s="24"/>
      <c r="N31" s="25" t="str">
        <f t="shared" si="25"/>
        <v>Jb1</v>
      </c>
      <c r="O31" s="25" t="str">
        <f t="shared" si="26"/>
        <v>Jb2</v>
      </c>
      <c r="R31" s="115"/>
      <c r="S31" s="115"/>
      <c r="T31" s="115"/>
      <c r="U31" s="115"/>
      <c r="V31" s="115"/>
      <c r="X31" s="262" t="str">
        <f t="shared" si="6"/>
        <v/>
      </c>
      <c r="Y31" s="287" t="str">
        <f t="shared" si="7"/>
        <v/>
      </c>
      <c r="Z31" s="262" t="str">
        <f t="shared" si="8"/>
        <v/>
      </c>
      <c r="AA31" s="262" t="str">
        <f t="shared" si="9"/>
        <v/>
      </c>
      <c r="AB31" s="262" t="str">
        <f t="shared" si="10"/>
        <v/>
      </c>
      <c r="AC31" s="262" t="str">
        <f t="shared" si="11"/>
        <v/>
      </c>
    </row>
    <row r="32" spans="1:29">
      <c r="A32" s="28"/>
      <c r="B32" s="188"/>
      <c r="C32" s="182">
        <v>4</v>
      </c>
      <c r="D32" s="183">
        <v>0.52083333333333337</v>
      </c>
      <c r="E32" s="187"/>
      <c r="F32" s="155" t="str">
        <f t="shared" si="27"/>
        <v/>
      </c>
      <c r="G32" s="184" t="str">
        <f t="shared" si="28"/>
        <v/>
      </c>
      <c r="H32" s="185"/>
      <c r="I32" s="184" t="s">
        <v>1</v>
      </c>
      <c r="J32" s="184"/>
      <c r="K32" s="182" t="str">
        <f t="shared" si="29"/>
        <v/>
      </c>
      <c r="L32" s="186"/>
      <c r="M32" s="24"/>
      <c r="N32" s="25" t="str">
        <f t="shared" si="25"/>
        <v/>
      </c>
      <c r="O32" s="25" t="str">
        <f t="shared" si="26"/>
        <v/>
      </c>
      <c r="X32" s="262" t="str">
        <f t="shared" si="6"/>
        <v/>
      </c>
      <c r="Y32" s="287" t="str">
        <f t="shared" si="7"/>
        <v/>
      </c>
      <c r="Z32" s="262" t="str">
        <f t="shared" si="8"/>
        <v/>
      </c>
      <c r="AA32" s="262" t="str">
        <f t="shared" si="9"/>
        <v/>
      </c>
      <c r="AB32" s="262" t="str">
        <f t="shared" si="10"/>
        <v/>
      </c>
      <c r="AC32" s="262" t="str">
        <f t="shared" si="11"/>
        <v/>
      </c>
    </row>
    <row r="33" spans="1:29">
      <c r="A33" s="28"/>
      <c r="B33" s="190"/>
      <c r="C33" s="182">
        <v>5</v>
      </c>
      <c r="D33" s="189">
        <v>0.58333333333333337</v>
      </c>
      <c r="E33" s="187"/>
      <c r="F33" s="155" t="str">
        <f t="shared" si="27"/>
        <v/>
      </c>
      <c r="G33" s="184" t="str">
        <f t="shared" si="28"/>
        <v/>
      </c>
      <c r="H33" s="185"/>
      <c r="I33" s="184" t="s">
        <v>1</v>
      </c>
      <c r="J33" s="184"/>
      <c r="K33" s="182" t="str">
        <f t="shared" si="29"/>
        <v/>
      </c>
      <c r="L33" s="186"/>
      <c r="M33" s="24"/>
      <c r="N33" s="25" t="str">
        <f t="shared" si="25"/>
        <v/>
      </c>
      <c r="O33" s="25" t="str">
        <f t="shared" si="26"/>
        <v/>
      </c>
      <c r="X33" s="262" t="str">
        <f t="shared" si="6"/>
        <v/>
      </c>
      <c r="Y33" s="287" t="str">
        <f t="shared" si="7"/>
        <v/>
      </c>
      <c r="Z33" s="262" t="str">
        <f t="shared" si="8"/>
        <v/>
      </c>
      <c r="AA33" s="262" t="str">
        <f t="shared" si="9"/>
        <v/>
      </c>
      <c r="AB33" s="262" t="str">
        <f t="shared" si="10"/>
        <v/>
      </c>
      <c r="AC33" s="262" t="str">
        <f t="shared" si="11"/>
        <v/>
      </c>
    </row>
    <row r="34" spans="1:29" s="29" customFormat="1">
      <c r="A34" s="117"/>
      <c r="B34" s="118"/>
      <c r="C34" s="119"/>
      <c r="D34" s="120"/>
      <c r="E34" s="118"/>
      <c r="F34" s="118"/>
      <c r="G34" s="165"/>
      <c r="H34" s="118"/>
      <c r="I34" s="118"/>
      <c r="J34" s="118"/>
      <c r="K34" s="165"/>
      <c r="L34" s="121"/>
      <c r="N34" s="122" t="str">
        <f>IF(E34="","",LEFT(E34,3))</f>
        <v/>
      </c>
      <c r="O34" s="122" t="str">
        <f>IF(E34="","",LEFT(E34,2)&amp;MID(E34,4,1))</f>
        <v/>
      </c>
      <c r="X34" s="262" t="str">
        <f t="shared" si="6"/>
        <v/>
      </c>
      <c r="Y34" s="287" t="str">
        <f t="shared" si="7"/>
        <v/>
      </c>
      <c r="Z34" s="262" t="str">
        <f t="shared" si="8"/>
        <v/>
      </c>
      <c r="AA34" s="262" t="str">
        <f t="shared" si="9"/>
        <v/>
      </c>
      <c r="AB34" s="262" t="str">
        <f t="shared" si="10"/>
        <v/>
      </c>
      <c r="AC34" s="262" t="str">
        <f t="shared" si="11"/>
        <v/>
      </c>
    </row>
    <row r="35" spans="1:29" s="29" customFormat="1">
      <c r="A35" s="117"/>
      <c r="B35" s="118"/>
      <c r="C35" s="119"/>
      <c r="D35" s="120"/>
      <c r="E35" s="118"/>
      <c r="F35" s="118"/>
      <c r="G35" s="165"/>
      <c r="H35" s="118"/>
      <c r="I35" s="118"/>
      <c r="J35" s="118"/>
      <c r="K35" s="165"/>
      <c r="L35" s="121"/>
      <c r="N35" s="122" t="str">
        <f>IF(E35="","",LEFT(E35,3))</f>
        <v/>
      </c>
      <c r="O35" s="122" t="str">
        <f>IF(E35="","",LEFT(E35,2)&amp;MID(E35,4,1))</f>
        <v/>
      </c>
      <c r="X35" s="262" t="str">
        <f t="shared" si="0"/>
        <v/>
      </c>
      <c r="Y35" s="287" t="str">
        <f t="shared" si="1"/>
        <v/>
      </c>
      <c r="Z35" s="262" t="str">
        <f t="shared" si="2"/>
        <v/>
      </c>
      <c r="AA35" s="262" t="str">
        <f t="shared" si="3"/>
        <v/>
      </c>
      <c r="AB35" s="262" t="str">
        <f t="shared" si="4"/>
        <v/>
      </c>
      <c r="AC35" s="262" t="str">
        <f t="shared" si="5"/>
        <v/>
      </c>
    </row>
    <row r="36" spans="1:29" s="26" customFormat="1" ht="21">
      <c r="A36" s="213" t="s">
        <v>168</v>
      </c>
      <c r="B36" s="214"/>
      <c r="C36" s="215"/>
      <c r="D36" s="216"/>
      <c r="E36" s="217"/>
      <c r="F36" s="217"/>
      <c r="G36" s="218"/>
      <c r="H36" s="217"/>
      <c r="I36" s="217"/>
      <c r="J36" s="217"/>
      <c r="K36" s="219"/>
      <c r="L36" s="220"/>
      <c r="M36" s="22"/>
      <c r="N36" s="23"/>
      <c r="O36" s="23"/>
      <c r="X36" s="262" t="str">
        <f t="shared" si="0"/>
        <v/>
      </c>
      <c r="Y36" s="287" t="str">
        <f t="shared" si="1"/>
        <v/>
      </c>
      <c r="Z36" s="262" t="str">
        <f t="shared" si="2"/>
        <v/>
      </c>
      <c r="AA36" s="262" t="str">
        <f t="shared" si="3"/>
        <v/>
      </c>
      <c r="AB36" s="262" t="str">
        <f t="shared" si="4"/>
        <v/>
      </c>
      <c r="AC36" s="262" t="str">
        <f t="shared" si="5"/>
        <v/>
      </c>
    </row>
    <row r="37" spans="1:29" s="29" customFormat="1">
      <c r="A37" s="117"/>
      <c r="B37" s="118"/>
      <c r="C37" s="119"/>
      <c r="D37" s="120"/>
      <c r="E37" s="118"/>
      <c r="F37" s="118"/>
      <c r="G37" s="165"/>
      <c r="H37" s="118"/>
      <c r="I37" s="118"/>
      <c r="J37" s="118"/>
      <c r="K37" s="165"/>
      <c r="L37" s="121"/>
      <c r="N37" s="122" t="str">
        <f>IF(E37="","",LEFT(E37,3))</f>
        <v/>
      </c>
      <c r="O37" s="122" t="str">
        <f>IF(E37="","",LEFT(E37,2)&amp;MID(E37,4,1))</f>
        <v/>
      </c>
      <c r="X37" s="262" t="str">
        <f t="shared" ref="X37:AC44" si="30">IF(Q37=0,"",VLOOKUP(Q37,UMP_MST,3,FALSE))</f>
        <v/>
      </c>
      <c r="Y37" s="287" t="str">
        <f t="shared" si="30"/>
        <v/>
      </c>
      <c r="Z37" s="262" t="str">
        <f t="shared" si="30"/>
        <v/>
      </c>
      <c r="AA37" s="262" t="str">
        <f t="shared" si="30"/>
        <v/>
      </c>
      <c r="AB37" s="262" t="str">
        <f t="shared" si="30"/>
        <v/>
      </c>
      <c r="AC37" s="262" t="str">
        <f t="shared" si="30"/>
        <v/>
      </c>
    </row>
    <row r="38" spans="1:29" ht="19.5">
      <c r="A38" s="6" t="s">
        <v>328</v>
      </c>
      <c r="B38" s="84"/>
      <c r="C38" s="85"/>
      <c r="D38" s="85"/>
      <c r="E38" s="85"/>
      <c r="F38" s="85"/>
      <c r="G38" s="166"/>
      <c r="H38" s="85"/>
      <c r="I38" s="85"/>
      <c r="J38" s="85"/>
      <c r="K38" s="166"/>
      <c r="L38" s="86"/>
      <c r="M38" s="24"/>
      <c r="N38" s="25" t="str">
        <f>IF(E38="","",LEFT(E38,3))</f>
        <v/>
      </c>
      <c r="O38" s="25" t="str">
        <f>IF(E38="","",LEFT(E38,2)&amp;MID(E38,4,1))</f>
        <v/>
      </c>
      <c r="X38" s="262" t="str">
        <f t="shared" si="30"/>
        <v/>
      </c>
      <c r="Y38" s="287" t="str">
        <f t="shared" si="30"/>
        <v/>
      </c>
      <c r="Z38" s="262" t="str">
        <f t="shared" si="30"/>
        <v/>
      </c>
      <c r="AA38" s="262" t="str">
        <f t="shared" si="30"/>
        <v/>
      </c>
      <c r="AB38" s="262" t="str">
        <f t="shared" si="30"/>
        <v/>
      </c>
      <c r="AC38" s="262" t="str">
        <f t="shared" si="30"/>
        <v/>
      </c>
    </row>
    <row r="39" spans="1:29">
      <c r="A39" s="28"/>
      <c r="B39" s="300" t="s">
        <v>7</v>
      </c>
      <c r="C39" s="301"/>
      <c r="D39" s="87" t="s">
        <v>6</v>
      </c>
      <c r="E39" s="123" t="s">
        <v>5</v>
      </c>
      <c r="F39" s="123" t="s">
        <v>4</v>
      </c>
      <c r="G39" s="123" t="s">
        <v>3</v>
      </c>
      <c r="H39" s="124"/>
      <c r="I39" s="125" t="s">
        <v>1</v>
      </c>
      <c r="J39" s="123"/>
      <c r="K39" s="123" t="s">
        <v>2</v>
      </c>
      <c r="L39" s="123"/>
      <c r="M39" s="24"/>
      <c r="N39" s="25" t="str">
        <f t="shared" ref="N39:N44" si="31">IF(E39="","",LEFT(E39,3))</f>
        <v>Gno</v>
      </c>
      <c r="O39" s="25" t="str">
        <f t="shared" ref="O39:O44" si="32">IF(E39="","",LEFT(E39,2)&amp;MID(E39,4,1))</f>
        <v>Gn</v>
      </c>
      <c r="X39" s="262" t="str">
        <f t="shared" si="30"/>
        <v/>
      </c>
      <c r="Y39" s="287" t="str">
        <f t="shared" si="30"/>
        <v/>
      </c>
      <c r="Z39" s="262" t="str">
        <f t="shared" si="30"/>
        <v/>
      </c>
      <c r="AA39" s="262" t="str">
        <f t="shared" si="30"/>
        <v/>
      </c>
      <c r="AB39" s="262" t="str">
        <f t="shared" si="30"/>
        <v/>
      </c>
      <c r="AC39" s="262" t="str">
        <f t="shared" si="30"/>
        <v/>
      </c>
    </row>
    <row r="40" spans="1:29" ht="16.5">
      <c r="A40" s="28"/>
      <c r="B40" s="311" t="s">
        <v>920</v>
      </c>
      <c r="C40" s="312"/>
      <c r="D40" s="312"/>
      <c r="E40" s="312"/>
      <c r="F40" s="312"/>
      <c r="G40" s="284" t="s">
        <v>921</v>
      </c>
      <c r="H40" s="179"/>
      <c r="I40" s="179"/>
      <c r="J40" s="179"/>
      <c r="K40" s="178"/>
      <c r="L40" s="180"/>
      <c r="M40" s="24"/>
      <c r="N40" s="25" t="str">
        <f t="shared" si="31"/>
        <v/>
      </c>
      <c r="O40" s="25" t="str">
        <f t="shared" si="32"/>
        <v/>
      </c>
      <c r="Q40" s="115">
        <v>110</v>
      </c>
      <c r="X40" s="262" t="str">
        <f t="shared" si="30"/>
        <v>谷口智則</v>
      </c>
      <c r="Y40" s="287" t="str">
        <f t="shared" si="30"/>
        <v/>
      </c>
      <c r="Z40" s="262" t="str">
        <f t="shared" si="30"/>
        <v/>
      </c>
      <c r="AA40" s="262" t="str">
        <f t="shared" si="30"/>
        <v/>
      </c>
      <c r="AB40" s="262" t="str">
        <f t="shared" si="30"/>
        <v/>
      </c>
      <c r="AC40" s="262" t="str">
        <f t="shared" si="30"/>
        <v/>
      </c>
    </row>
    <row r="41" spans="1:29">
      <c r="A41" s="28"/>
      <c r="B41" s="181"/>
      <c r="C41" s="182">
        <v>1</v>
      </c>
      <c r="D41" s="183">
        <v>0.33333333333333331</v>
      </c>
      <c r="E41" s="235" t="s">
        <v>329</v>
      </c>
      <c r="F41" s="155" t="str">
        <f t="shared" ref="F41:F44" si="33">IF(E41="","",VLOOKUP(N41,TEAM_MST,3,FALSE))</f>
        <v>実年2部</v>
      </c>
      <c r="G41" s="285" t="str">
        <f t="shared" ref="G41:G44" si="34">IF(E41="","",VLOOKUP(N41,TEAM_MST,2,FALSE))</f>
        <v xml:space="preserve"> サザンF</v>
      </c>
      <c r="H41" s="292">
        <v>7</v>
      </c>
      <c r="I41" s="184" t="s">
        <v>1</v>
      </c>
      <c r="J41" s="184">
        <v>0</v>
      </c>
      <c r="K41" s="182" t="str">
        <f t="shared" ref="K41:K44" si="35">IF(E41="","",VLOOKUP(O41,TEAM_MST,2,FALSE))</f>
        <v xml:space="preserve"> 南三小J</v>
      </c>
      <c r="L41" s="298" t="s">
        <v>958</v>
      </c>
      <c r="M41" s="24"/>
      <c r="N41" s="25" t="str">
        <f t="shared" si="31"/>
        <v>Sa1</v>
      </c>
      <c r="O41" s="25" t="str">
        <f t="shared" si="32"/>
        <v>Sa2</v>
      </c>
      <c r="R41" s="115">
        <v>26</v>
      </c>
      <c r="S41" s="115">
        <v>67</v>
      </c>
      <c r="T41" s="115">
        <v>4</v>
      </c>
      <c r="U41" s="115">
        <v>110</v>
      </c>
      <c r="V41" s="115">
        <v>165</v>
      </c>
      <c r="X41" s="262" t="str">
        <f t="shared" si="30"/>
        <v/>
      </c>
      <c r="Y41" s="287" t="str">
        <f t="shared" si="30"/>
        <v>伊福哲夫</v>
      </c>
      <c r="Z41" s="262" t="str">
        <f t="shared" si="30"/>
        <v>小林正光</v>
      </c>
      <c r="AA41" s="262" t="str">
        <f t="shared" si="30"/>
        <v>阿部雄次</v>
      </c>
      <c r="AB41" s="262" t="str">
        <f t="shared" si="30"/>
        <v>谷口智則</v>
      </c>
      <c r="AC41" s="262" t="str">
        <f t="shared" si="30"/>
        <v>山岡聡一</v>
      </c>
    </row>
    <row r="42" spans="1:29">
      <c r="A42" s="28"/>
      <c r="B42" s="181"/>
      <c r="C42" s="182">
        <v>2</v>
      </c>
      <c r="D42" s="183">
        <v>0.39583333333333331</v>
      </c>
      <c r="E42" s="235" t="s">
        <v>330</v>
      </c>
      <c r="F42" s="155" t="str">
        <f t="shared" si="33"/>
        <v>実年2部</v>
      </c>
      <c r="G42" s="184" t="str">
        <f t="shared" si="34"/>
        <v xml:space="preserve"> コミックスターズ</v>
      </c>
      <c r="H42" s="185">
        <v>0</v>
      </c>
      <c r="I42" s="184" t="s">
        <v>1</v>
      </c>
      <c r="J42" s="285">
        <v>17</v>
      </c>
      <c r="K42" s="286" t="str">
        <f t="shared" si="35"/>
        <v xml:space="preserve"> アストロズ</v>
      </c>
      <c r="L42" s="186"/>
      <c r="M42" s="24"/>
      <c r="N42" s="25" t="str">
        <f t="shared" si="31"/>
        <v>Sa3</v>
      </c>
      <c r="O42" s="25" t="str">
        <f t="shared" si="32"/>
        <v>Sa4</v>
      </c>
      <c r="R42" s="115">
        <v>165</v>
      </c>
      <c r="S42" s="115">
        <v>11</v>
      </c>
      <c r="T42" s="115">
        <v>160</v>
      </c>
      <c r="U42" s="115">
        <v>156</v>
      </c>
      <c r="V42" s="115"/>
      <c r="X42" s="262" t="str">
        <f t="shared" si="30"/>
        <v/>
      </c>
      <c r="Y42" s="287" t="str">
        <f t="shared" si="30"/>
        <v>山岡聡一</v>
      </c>
      <c r="Z42" s="262" t="str">
        <f t="shared" si="30"/>
        <v>飯島輝夫</v>
      </c>
      <c r="AA42" s="262" t="str">
        <f t="shared" si="30"/>
        <v>森田淳嗣</v>
      </c>
      <c r="AB42" s="262" t="str">
        <f t="shared" si="30"/>
        <v>武藤孝司</v>
      </c>
      <c r="AC42" s="262" t="str">
        <f t="shared" si="30"/>
        <v/>
      </c>
    </row>
    <row r="43" spans="1:29">
      <c r="A43" s="28"/>
      <c r="B43" s="181"/>
      <c r="C43" s="182">
        <v>3</v>
      </c>
      <c r="D43" s="183">
        <v>0.45833333333333331</v>
      </c>
      <c r="E43" s="235" t="s">
        <v>331</v>
      </c>
      <c r="F43" s="155" t="str">
        <f t="shared" si="33"/>
        <v>実年2部</v>
      </c>
      <c r="G43" s="285" t="str">
        <f t="shared" si="34"/>
        <v xml:space="preserve"> フレンズF</v>
      </c>
      <c r="H43" s="292">
        <v>10</v>
      </c>
      <c r="I43" s="184" t="s">
        <v>1</v>
      </c>
      <c r="J43" s="184">
        <v>7</v>
      </c>
      <c r="K43" s="182" t="str">
        <f t="shared" si="35"/>
        <v xml:space="preserve"> ベガサスS</v>
      </c>
      <c r="L43" s="186"/>
      <c r="M43" s="24"/>
      <c r="N43" s="25" t="str">
        <f t="shared" si="31"/>
        <v>Sb1</v>
      </c>
      <c r="O43" s="25" t="str">
        <f t="shared" si="32"/>
        <v>Sb2</v>
      </c>
      <c r="R43" s="115">
        <v>67</v>
      </c>
      <c r="S43" s="115">
        <v>26</v>
      </c>
      <c r="T43" s="115">
        <v>154</v>
      </c>
      <c r="U43" s="115">
        <v>155</v>
      </c>
      <c r="V43" s="115"/>
      <c r="X43" s="262" t="str">
        <f t="shared" si="30"/>
        <v/>
      </c>
      <c r="Y43" s="287" t="str">
        <f t="shared" si="30"/>
        <v>小林正光</v>
      </c>
      <c r="Z43" s="262" t="str">
        <f t="shared" si="30"/>
        <v>伊福哲夫</v>
      </c>
      <c r="AA43" s="262" t="str">
        <f t="shared" si="30"/>
        <v>宮孝男</v>
      </c>
      <c r="AB43" s="262" t="str">
        <f t="shared" si="30"/>
        <v>三善智秀</v>
      </c>
      <c r="AC43" s="262" t="str">
        <f t="shared" si="30"/>
        <v/>
      </c>
    </row>
    <row r="44" spans="1:29">
      <c r="A44" s="28"/>
      <c r="B44" s="191"/>
      <c r="C44" s="182">
        <v>4</v>
      </c>
      <c r="D44" s="183">
        <v>0.52083333333333337</v>
      </c>
      <c r="E44" s="235" t="s">
        <v>332</v>
      </c>
      <c r="F44" s="155" t="str">
        <f t="shared" si="33"/>
        <v>実年2部</v>
      </c>
      <c r="G44" s="285" t="str">
        <f t="shared" si="34"/>
        <v xml:space="preserve"> パパーズJ</v>
      </c>
      <c r="H44" s="292">
        <v>12</v>
      </c>
      <c r="I44" s="184" t="s">
        <v>1</v>
      </c>
      <c r="J44" s="184">
        <v>2</v>
      </c>
      <c r="K44" s="182" t="str">
        <f t="shared" si="35"/>
        <v xml:space="preserve"> 南つくし野SS</v>
      </c>
      <c r="L44" s="186"/>
      <c r="M44" s="24"/>
      <c r="N44" s="25" t="str">
        <f t="shared" si="31"/>
        <v>Sb3</v>
      </c>
      <c r="O44" s="25" t="str">
        <f t="shared" si="32"/>
        <v>Sb4</v>
      </c>
      <c r="R44" s="115">
        <v>11</v>
      </c>
      <c r="S44" s="115">
        <v>110</v>
      </c>
      <c r="T44" s="115">
        <v>27</v>
      </c>
      <c r="U44" s="115">
        <v>127</v>
      </c>
      <c r="V44" s="115"/>
      <c r="X44" s="262" t="str">
        <f t="shared" si="30"/>
        <v/>
      </c>
      <c r="Y44" s="287" t="str">
        <f t="shared" si="30"/>
        <v>飯島輝夫</v>
      </c>
      <c r="Z44" s="262" t="str">
        <f t="shared" si="30"/>
        <v>谷口智則</v>
      </c>
      <c r="AA44" s="262" t="str">
        <f t="shared" si="30"/>
        <v>今宮準典</v>
      </c>
      <c r="AB44" s="262" t="str">
        <f t="shared" si="30"/>
        <v>新田基伸</v>
      </c>
      <c r="AC44" s="262" t="str">
        <f t="shared" si="30"/>
        <v/>
      </c>
    </row>
    <row r="45" spans="1:29" s="29" customFormat="1">
      <c r="A45" s="117"/>
      <c r="B45" s="118"/>
      <c r="C45" s="119"/>
      <c r="D45" s="120"/>
      <c r="E45" s="118"/>
      <c r="F45" s="118"/>
      <c r="G45" s="165"/>
      <c r="H45" s="118"/>
      <c r="I45" s="118"/>
      <c r="J45" s="118"/>
      <c r="K45" s="165"/>
      <c r="L45" s="121"/>
      <c r="N45" s="122" t="str">
        <f>IF(E45="","",LEFT(E45,3))</f>
        <v/>
      </c>
      <c r="O45" s="122" t="str">
        <f>IF(E45="","",LEFT(E45,2)&amp;MID(E45,4,1))</f>
        <v/>
      </c>
      <c r="X45" s="262" t="str">
        <f t="shared" ref="X45:X69" si="36">IF(Q45=0,"",VLOOKUP(Q45,UMP_MST,3,FALSE))</f>
        <v/>
      </c>
      <c r="Y45" s="287" t="str">
        <f t="shared" ref="Y45:Y69" si="37">IF(R45=0,"",VLOOKUP(R45,UMP_MST,3,FALSE))</f>
        <v/>
      </c>
      <c r="Z45" s="262" t="str">
        <f t="shared" ref="Z45:Z69" si="38">IF(S45=0,"",VLOOKUP(S45,UMP_MST,3,FALSE))</f>
        <v/>
      </c>
      <c r="AA45" s="262" t="str">
        <f t="shared" ref="AA45:AA69" si="39">IF(T45=0,"",VLOOKUP(T45,UMP_MST,3,FALSE))</f>
        <v/>
      </c>
      <c r="AB45" s="262" t="str">
        <f t="shared" ref="AB45:AB69" si="40">IF(U45=0,"",VLOOKUP(U45,UMP_MST,3,FALSE))</f>
        <v/>
      </c>
      <c r="AC45" s="262" t="str">
        <f t="shared" ref="AC45:AC69" si="41">IF(V45=0,"",VLOOKUP(V45,UMP_MST,3,FALSE))</f>
        <v/>
      </c>
    </row>
    <row r="46" spans="1:29" ht="19.5">
      <c r="A46" s="6" t="s">
        <v>310</v>
      </c>
      <c r="B46" s="84"/>
      <c r="C46" s="85"/>
      <c r="D46" s="85"/>
      <c r="E46" s="85"/>
      <c r="F46" s="85"/>
      <c r="G46" s="166"/>
      <c r="H46" s="85"/>
      <c r="I46" s="85"/>
      <c r="J46" s="85"/>
      <c r="K46" s="166"/>
      <c r="L46" s="86"/>
      <c r="M46" s="24"/>
      <c r="N46" s="25" t="str">
        <f>IF(E46="","",LEFT(E46,3))</f>
        <v/>
      </c>
      <c r="O46" s="25" t="str">
        <f>IF(E46="","",LEFT(E46,2)&amp;MID(E46,4,1))</f>
        <v/>
      </c>
      <c r="X46" s="262" t="str">
        <f t="shared" si="36"/>
        <v/>
      </c>
      <c r="Y46" s="287" t="str">
        <f t="shared" si="37"/>
        <v/>
      </c>
      <c r="Z46" s="262" t="str">
        <f t="shared" si="38"/>
        <v/>
      </c>
      <c r="AA46" s="262" t="str">
        <f t="shared" si="39"/>
        <v/>
      </c>
      <c r="AB46" s="262" t="str">
        <f t="shared" si="40"/>
        <v/>
      </c>
      <c r="AC46" s="262" t="str">
        <f t="shared" si="41"/>
        <v/>
      </c>
    </row>
    <row r="47" spans="1:29">
      <c r="A47" s="28"/>
      <c r="B47" s="300" t="s">
        <v>7</v>
      </c>
      <c r="C47" s="301"/>
      <c r="D47" s="87" t="s">
        <v>6</v>
      </c>
      <c r="E47" s="123" t="s">
        <v>5</v>
      </c>
      <c r="F47" s="123" t="s">
        <v>4</v>
      </c>
      <c r="G47" s="123" t="s">
        <v>3</v>
      </c>
      <c r="H47" s="124"/>
      <c r="I47" s="125" t="s">
        <v>1</v>
      </c>
      <c r="J47" s="123"/>
      <c r="K47" s="123" t="s">
        <v>2</v>
      </c>
      <c r="L47" s="123"/>
      <c r="M47" s="24"/>
      <c r="N47" s="25" t="str">
        <f t="shared" ref="N47:N69" si="42">IF(E47="","",LEFT(E47,3))</f>
        <v>Gno</v>
      </c>
      <c r="O47" s="25" t="str">
        <f t="shared" ref="O47:O69" si="43">IF(E47="","",LEFT(E47,2)&amp;MID(E47,4,1))</f>
        <v>Gn</v>
      </c>
      <c r="X47" s="262" t="str">
        <f t="shared" si="36"/>
        <v/>
      </c>
      <c r="Y47" s="287" t="str">
        <f t="shared" si="37"/>
        <v/>
      </c>
      <c r="Z47" s="262" t="str">
        <f t="shared" si="38"/>
        <v/>
      </c>
      <c r="AA47" s="262" t="str">
        <f t="shared" si="39"/>
        <v/>
      </c>
      <c r="AB47" s="262" t="str">
        <f t="shared" si="40"/>
        <v/>
      </c>
      <c r="AC47" s="262" t="str">
        <f t="shared" si="41"/>
        <v/>
      </c>
    </row>
    <row r="48" spans="1:29" ht="16.5">
      <c r="A48" s="28"/>
      <c r="B48" s="302" t="s">
        <v>169</v>
      </c>
      <c r="C48" s="303"/>
      <c r="D48" s="303"/>
      <c r="E48" s="303"/>
      <c r="F48" s="303"/>
      <c r="G48" s="178"/>
      <c r="H48" s="179"/>
      <c r="I48" s="179"/>
      <c r="J48" s="179"/>
      <c r="K48" s="178"/>
      <c r="L48" s="180"/>
      <c r="M48" s="24"/>
      <c r="N48" s="25" t="str">
        <f t="shared" si="42"/>
        <v/>
      </c>
      <c r="O48" s="25" t="str">
        <f t="shared" si="43"/>
        <v/>
      </c>
      <c r="Q48" s="115">
        <v>9</v>
      </c>
      <c r="X48" s="262" t="str">
        <f t="shared" si="36"/>
        <v>荒木裕一</v>
      </c>
      <c r="Y48" s="287" t="str">
        <f t="shared" si="37"/>
        <v/>
      </c>
      <c r="Z48" s="262" t="str">
        <f t="shared" si="38"/>
        <v/>
      </c>
      <c r="AA48" s="262" t="str">
        <f t="shared" si="39"/>
        <v/>
      </c>
      <c r="AB48" s="262" t="str">
        <f t="shared" si="40"/>
        <v/>
      </c>
      <c r="AC48" s="262" t="str">
        <f t="shared" si="41"/>
        <v/>
      </c>
    </row>
    <row r="49" spans="1:29">
      <c r="A49" s="28"/>
      <c r="B49" s="181"/>
      <c r="C49" s="182">
        <v>1</v>
      </c>
      <c r="D49" s="183">
        <v>0.33333333333333331</v>
      </c>
      <c r="E49" s="227" t="s">
        <v>311</v>
      </c>
      <c r="F49" s="155" t="str">
        <f t="shared" ref="F49:F53" si="44">IF(E49="","",VLOOKUP(N49,TEAM_MST,3,FALSE))</f>
        <v>キング</v>
      </c>
      <c r="G49" s="184" t="str">
        <f t="shared" ref="G49:G53" si="45">IF(E49="","",VLOOKUP(N49,TEAM_MST,2,FALSE))</f>
        <v xml:space="preserve"> ドリマーズ</v>
      </c>
      <c r="H49" s="185">
        <v>4</v>
      </c>
      <c r="I49" s="184" t="s">
        <v>1</v>
      </c>
      <c r="J49" s="285">
        <v>8</v>
      </c>
      <c r="K49" s="286" t="str">
        <f t="shared" ref="K49:K53" si="46">IF(E49="","",VLOOKUP(O49,TEAM_MST,2,FALSE))</f>
        <v xml:space="preserve"> 丸山ソフト</v>
      </c>
      <c r="L49" s="186"/>
      <c r="M49" s="24"/>
      <c r="N49" s="25" t="str">
        <f t="shared" si="42"/>
        <v>Kb1</v>
      </c>
      <c r="O49" s="25" t="str">
        <f t="shared" si="43"/>
        <v>Kb3</v>
      </c>
      <c r="R49" s="115">
        <v>58</v>
      </c>
      <c r="S49" s="115">
        <v>40</v>
      </c>
      <c r="T49" s="115">
        <v>4</v>
      </c>
      <c r="U49" s="115">
        <v>59</v>
      </c>
      <c r="V49" s="115">
        <v>167</v>
      </c>
      <c r="X49" s="262" t="str">
        <f t="shared" si="36"/>
        <v/>
      </c>
      <c r="Y49" s="287" t="str">
        <f t="shared" si="37"/>
        <v>木暮安成</v>
      </c>
      <c r="Z49" s="262" t="str">
        <f t="shared" si="38"/>
        <v>小澤克弘</v>
      </c>
      <c r="AA49" s="262" t="str">
        <f t="shared" si="39"/>
        <v>阿部雄次</v>
      </c>
      <c r="AB49" s="262" t="str">
        <f t="shared" si="40"/>
        <v>北堀宏則</v>
      </c>
      <c r="AC49" s="262" t="str">
        <f t="shared" si="41"/>
        <v>山崎昇</v>
      </c>
    </row>
    <row r="50" spans="1:29">
      <c r="A50" s="28"/>
      <c r="B50" s="181"/>
      <c r="C50" s="182">
        <v>2</v>
      </c>
      <c r="D50" s="183">
        <v>0.39583333333333331</v>
      </c>
      <c r="E50" s="227" t="s">
        <v>312</v>
      </c>
      <c r="F50" s="155" t="str">
        <f t="shared" si="44"/>
        <v>キング</v>
      </c>
      <c r="G50" s="184" t="str">
        <f t="shared" si="45"/>
        <v xml:space="preserve"> ローソン</v>
      </c>
      <c r="H50" s="185">
        <v>5</v>
      </c>
      <c r="I50" s="184" t="s">
        <v>1</v>
      </c>
      <c r="J50" s="285">
        <v>6</v>
      </c>
      <c r="K50" s="286" t="str">
        <f t="shared" si="46"/>
        <v xml:space="preserve"> エイトロマンス</v>
      </c>
      <c r="L50" s="186"/>
      <c r="M50" s="24"/>
      <c r="N50" s="25" t="str">
        <f t="shared" si="42"/>
        <v>Ka1</v>
      </c>
      <c r="O50" s="25" t="str">
        <f t="shared" si="43"/>
        <v>Ka4</v>
      </c>
      <c r="R50" s="115">
        <v>169</v>
      </c>
      <c r="S50" s="115">
        <v>167</v>
      </c>
      <c r="T50" s="115">
        <v>94</v>
      </c>
      <c r="U50" s="115">
        <v>100</v>
      </c>
      <c r="V50" s="115"/>
      <c r="X50" s="262" t="str">
        <f t="shared" si="36"/>
        <v/>
      </c>
      <c r="Y50" s="287" t="str">
        <f t="shared" si="37"/>
        <v>山田和信</v>
      </c>
      <c r="Z50" s="262" t="str">
        <f t="shared" si="38"/>
        <v>山崎昇</v>
      </c>
      <c r="AA50" s="262" t="str">
        <f t="shared" si="39"/>
        <v>関野進</v>
      </c>
      <c r="AB50" s="262" t="str">
        <f t="shared" si="40"/>
        <v>武田忍</v>
      </c>
      <c r="AC50" s="262" t="str">
        <f t="shared" si="41"/>
        <v/>
      </c>
    </row>
    <row r="51" spans="1:29">
      <c r="A51" s="28"/>
      <c r="B51" s="181"/>
      <c r="C51" s="182">
        <v>3</v>
      </c>
      <c r="D51" s="183">
        <v>0.45833333333333331</v>
      </c>
      <c r="E51" s="227" t="s">
        <v>313</v>
      </c>
      <c r="F51" s="155" t="str">
        <f t="shared" si="44"/>
        <v>キング</v>
      </c>
      <c r="G51" s="184" t="str">
        <f t="shared" si="45"/>
        <v xml:space="preserve"> 沼町内会</v>
      </c>
      <c r="H51" s="185">
        <v>4</v>
      </c>
      <c r="I51" s="184" t="s">
        <v>1</v>
      </c>
      <c r="J51" s="285">
        <v>11</v>
      </c>
      <c r="K51" s="286" t="str">
        <f t="shared" si="46"/>
        <v xml:space="preserve"> ドリンカーズ</v>
      </c>
      <c r="L51" s="186"/>
      <c r="M51" s="24"/>
      <c r="N51" s="25" t="str">
        <f t="shared" si="42"/>
        <v>Ka2</v>
      </c>
      <c r="O51" s="25" t="str">
        <f t="shared" si="43"/>
        <v>Ka3</v>
      </c>
      <c r="R51" s="115">
        <v>9</v>
      </c>
      <c r="S51" s="115">
        <v>58</v>
      </c>
      <c r="T51" s="115">
        <v>44</v>
      </c>
      <c r="U51" s="115">
        <v>47</v>
      </c>
      <c r="V51" s="115"/>
      <c r="X51" s="262" t="str">
        <f t="shared" si="36"/>
        <v/>
      </c>
      <c r="Y51" s="287" t="str">
        <f t="shared" si="37"/>
        <v>荒木裕一</v>
      </c>
      <c r="Z51" s="262" t="str">
        <f t="shared" si="38"/>
        <v>木暮安成</v>
      </c>
      <c r="AA51" s="262" t="str">
        <f t="shared" si="39"/>
        <v>小尾智之</v>
      </c>
      <c r="AB51" s="262" t="str">
        <f t="shared" si="40"/>
        <v>河合大輔</v>
      </c>
      <c r="AC51" s="262" t="str">
        <f t="shared" si="41"/>
        <v/>
      </c>
    </row>
    <row r="52" spans="1:29">
      <c r="A52" s="28"/>
      <c r="B52" s="181"/>
      <c r="C52" s="182">
        <v>4</v>
      </c>
      <c r="D52" s="183">
        <v>0.52083333333333337</v>
      </c>
      <c r="E52" s="229" t="s">
        <v>314</v>
      </c>
      <c r="F52" s="155" t="str">
        <f t="shared" si="44"/>
        <v>男子1部</v>
      </c>
      <c r="G52" s="285" t="str">
        <f t="shared" si="45"/>
        <v xml:space="preserve"> 馬場ソフト</v>
      </c>
      <c r="H52" s="292">
        <v>6</v>
      </c>
      <c r="I52" s="184" t="s">
        <v>1</v>
      </c>
      <c r="J52" s="184">
        <v>3</v>
      </c>
      <c r="K52" s="182" t="str">
        <f t="shared" si="46"/>
        <v xml:space="preserve"> ホリデーズ</v>
      </c>
      <c r="L52" s="186"/>
      <c r="M52" s="24"/>
      <c r="N52" s="25" t="str">
        <f t="shared" si="42"/>
        <v>Ac1</v>
      </c>
      <c r="O52" s="25" t="str">
        <f t="shared" si="43"/>
        <v>Ac3</v>
      </c>
      <c r="R52" s="115">
        <v>9</v>
      </c>
      <c r="S52" s="115">
        <v>27</v>
      </c>
      <c r="T52" s="115">
        <v>145</v>
      </c>
      <c r="U52" s="115">
        <v>86</v>
      </c>
      <c r="V52" s="115"/>
      <c r="X52" s="262" t="str">
        <f t="shared" si="36"/>
        <v/>
      </c>
      <c r="Y52" s="287" t="str">
        <f t="shared" si="37"/>
        <v>荒木裕一</v>
      </c>
      <c r="Z52" s="262" t="str">
        <f t="shared" si="38"/>
        <v>今宮準典</v>
      </c>
      <c r="AA52" s="262" t="str">
        <f t="shared" si="39"/>
        <v>増子健治</v>
      </c>
      <c r="AB52" s="262" t="str">
        <f t="shared" si="40"/>
        <v>島田昌之</v>
      </c>
      <c r="AC52" s="262" t="str">
        <f t="shared" si="41"/>
        <v/>
      </c>
    </row>
    <row r="53" spans="1:29">
      <c r="A53" s="28"/>
      <c r="B53" s="188"/>
      <c r="C53" s="182">
        <v>5</v>
      </c>
      <c r="D53" s="189">
        <v>0.58333333333333337</v>
      </c>
      <c r="E53" s="229" t="s">
        <v>315</v>
      </c>
      <c r="F53" s="155" t="str">
        <f t="shared" si="44"/>
        <v>男子1部</v>
      </c>
      <c r="G53" s="184" t="str">
        <f t="shared" si="45"/>
        <v xml:space="preserve"> フレンズ</v>
      </c>
      <c r="H53" s="185">
        <v>7</v>
      </c>
      <c r="I53" s="184" t="s">
        <v>1</v>
      </c>
      <c r="J53" s="285">
        <v>12</v>
      </c>
      <c r="K53" s="286" t="str">
        <f t="shared" si="46"/>
        <v xml:space="preserve"> サンダース</v>
      </c>
      <c r="L53" s="186"/>
      <c r="M53" s="24"/>
      <c r="N53" s="25" t="str">
        <f t="shared" si="42"/>
        <v>Ac2</v>
      </c>
      <c r="O53" s="25" t="str">
        <f t="shared" si="43"/>
        <v>Ac4</v>
      </c>
      <c r="R53" s="115">
        <v>59</v>
      </c>
      <c r="S53" s="115">
        <v>145</v>
      </c>
      <c r="T53" s="115">
        <v>51</v>
      </c>
      <c r="U53" s="115">
        <v>158</v>
      </c>
      <c r="V53" s="115"/>
      <c r="X53" s="262" t="str">
        <f t="shared" si="36"/>
        <v/>
      </c>
      <c r="Y53" s="287" t="str">
        <f t="shared" si="37"/>
        <v>北堀宏則</v>
      </c>
      <c r="Z53" s="262" t="str">
        <f t="shared" si="38"/>
        <v>増子健治</v>
      </c>
      <c r="AA53" s="262" t="str">
        <f t="shared" si="39"/>
        <v>川畑良太</v>
      </c>
      <c r="AB53" s="262" t="str">
        <f t="shared" si="40"/>
        <v>村山弘義</v>
      </c>
      <c r="AC53" s="262" t="str">
        <f t="shared" si="41"/>
        <v/>
      </c>
    </row>
    <row r="54" spans="1:29" ht="16.5">
      <c r="A54" s="28"/>
      <c r="B54" s="302" t="s">
        <v>230</v>
      </c>
      <c r="C54" s="303"/>
      <c r="D54" s="303"/>
      <c r="E54" s="303"/>
      <c r="F54" s="303"/>
      <c r="G54" s="178"/>
      <c r="H54" s="179"/>
      <c r="I54" s="179"/>
      <c r="J54" s="179"/>
      <c r="K54" s="178"/>
      <c r="L54" s="180"/>
      <c r="M54" s="24"/>
      <c r="N54" s="25" t="str">
        <f t="shared" si="42"/>
        <v/>
      </c>
      <c r="O54" s="25" t="str">
        <f t="shared" si="43"/>
        <v/>
      </c>
      <c r="Q54" s="115">
        <v>11</v>
      </c>
      <c r="X54" s="262" t="str">
        <f t="shared" si="36"/>
        <v>飯島輝夫</v>
      </c>
      <c r="Y54" s="287" t="str">
        <f t="shared" si="37"/>
        <v/>
      </c>
      <c r="Z54" s="262" t="str">
        <f t="shared" si="38"/>
        <v/>
      </c>
      <c r="AA54" s="262" t="str">
        <f t="shared" si="39"/>
        <v/>
      </c>
      <c r="AB54" s="262" t="str">
        <f t="shared" si="40"/>
        <v/>
      </c>
      <c r="AC54" s="262" t="str">
        <f t="shared" si="41"/>
        <v/>
      </c>
    </row>
    <row r="55" spans="1:29">
      <c r="A55" s="28"/>
      <c r="B55" s="181"/>
      <c r="C55" s="182">
        <v>1</v>
      </c>
      <c r="D55" s="183">
        <v>0.33333333333333331</v>
      </c>
      <c r="E55" s="233" t="s">
        <v>316</v>
      </c>
      <c r="F55" s="155" t="str">
        <f t="shared" ref="F55:F58" si="47">IF(E55="","",VLOOKUP(N55,TEAM_MST,3,FALSE))</f>
        <v>男子1部</v>
      </c>
      <c r="G55" s="285" t="str">
        <f t="shared" ref="G55:G58" si="48">IF(E55="","",VLOOKUP(N55,TEAM_MST,2,FALSE))</f>
        <v xml:space="preserve"> ナウシカ</v>
      </c>
      <c r="H55" s="292">
        <v>11</v>
      </c>
      <c r="I55" s="184" t="s">
        <v>1</v>
      </c>
      <c r="J55" s="184">
        <v>10</v>
      </c>
      <c r="K55" s="182" t="str">
        <f t="shared" ref="K55:K58" si="49">IF(E55="","",VLOOKUP(O55,TEAM_MST,2,FALSE))</f>
        <v xml:space="preserve"> パワーズ</v>
      </c>
      <c r="L55" s="186"/>
      <c r="M55" s="24"/>
      <c r="N55" s="25" t="str">
        <f t="shared" si="42"/>
        <v>Aa2</v>
      </c>
      <c r="O55" s="25" t="str">
        <f t="shared" si="43"/>
        <v>Aa4</v>
      </c>
      <c r="R55" s="115">
        <v>26</v>
      </c>
      <c r="S55" s="115">
        <v>11</v>
      </c>
      <c r="T55" s="115">
        <v>162</v>
      </c>
      <c r="U55" s="115">
        <v>34</v>
      </c>
      <c r="V55" s="115">
        <v>91</v>
      </c>
      <c r="X55" s="262" t="str">
        <f t="shared" si="36"/>
        <v/>
      </c>
      <c r="Y55" s="287" t="str">
        <f t="shared" si="37"/>
        <v>伊福哲夫</v>
      </c>
      <c r="Z55" s="262" t="str">
        <f t="shared" si="38"/>
        <v>飯島輝夫</v>
      </c>
      <c r="AA55" s="262" t="str">
        <f t="shared" si="39"/>
        <v>八木澤崇之</v>
      </c>
      <c r="AB55" s="262" t="str">
        <f t="shared" si="40"/>
        <v>大嶋哉志</v>
      </c>
      <c r="AC55" s="262" t="str">
        <f t="shared" si="41"/>
        <v>新本峰幸</v>
      </c>
    </row>
    <row r="56" spans="1:29">
      <c r="A56" s="28"/>
      <c r="B56" s="181"/>
      <c r="C56" s="182">
        <v>2</v>
      </c>
      <c r="D56" s="183">
        <v>0.39583333333333331</v>
      </c>
      <c r="E56" s="233" t="s">
        <v>317</v>
      </c>
      <c r="F56" s="155" t="str">
        <f t="shared" si="47"/>
        <v>男子1部</v>
      </c>
      <c r="G56" s="184" t="str">
        <f t="shared" si="48"/>
        <v xml:space="preserve"> メイプルズ</v>
      </c>
      <c r="H56" s="185">
        <v>1</v>
      </c>
      <c r="I56" s="184" t="s">
        <v>1</v>
      </c>
      <c r="J56" s="285">
        <v>15</v>
      </c>
      <c r="K56" s="286" t="str">
        <f t="shared" si="49"/>
        <v xml:space="preserve"> ゼルコバ</v>
      </c>
      <c r="L56" s="186"/>
      <c r="M56" s="24"/>
      <c r="N56" s="25" t="str">
        <f t="shared" si="42"/>
        <v>Aa3</v>
      </c>
      <c r="O56" s="25" t="str">
        <f t="shared" si="43"/>
        <v>Aa5</v>
      </c>
      <c r="R56" s="115">
        <v>91</v>
      </c>
      <c r="S56" s="115">
        <v>106</v>
      </c>
      <c r="T56" s="115">
        <v>112</v>
      </c>
      <c r="U56" s="115">
        <v>164</v>
      </c>
      <c r="V56" s="115"/>
      <c r="X56" s="262" t="str">
        <f t="shared" si="36"/>
        <v/>
      </c>
      <c r="Y56" s="287" t="str">
        <f t="shared" si="37"/>
        <v>新本峰幸</v>
      </c>
      <c r="Z56" s="262" t="str">
        <f t="shared" si="38"/>
        <v>田中剛</v>
      </c>
      <c r="AA56" s="262" t="str">
        <f t="shared" si="39"/>
        <v>辻澤哲</v>
      </c>
      <c r="AB56" s="262" t="str">
        <f t="shared" si="40"/>
        <v>八島耕</v>
      </c>
      <c r="AC56" s="262" t="str">
        <f t="shared" si="41"/>
        <v/>
      </c>
    </row>
    <row r="57" spans="1:29">
      <c r="A57" s="28"/>
      <c r="B57" s="181"/>
      <c r="C57" s="182">
        <v>3</v>
      </c>
      <c r="D57" s="183">
        <v>0.45833333333333331</v>
      </c>
      <c r="E57" s="233" t="s">
        <v>318</v>
      </c>
      <c r="F57" s="155" t="str">
        <f t="shared" si="47"/>
        <v>男子1部</v>
      </c>
      <c r="G57" s="285" t="str">
        <f t="shared" si="48"/>
        <v xml:space="preserve"> 協栄</v>
      </c>
      <c r="H57" s="292">
        <v>12</v>
      </c>
      <c r="I57" s="184" t="s">
        <v>1</v>
      </c>
      <c r="J57" s="184">
        <v>8</v>
      </c>
      <c r="K57" s="182" t="str">
        <f t="shared" si="49"/>
        <v xml:space="preserve"> 木曽ソフト</v>
      </c>
      <c r="L57" s="186"/>
      <c r="M57" s="24"/>
      <c r="N57" s="25" t="str">
        <f t="shared" si="42"/>
        <v>Ab4</v>
      </c>
      <c r="O57" s="25" t="str">
        <f t="shared" si="43"/>
        <v>Ab5</v>
      </c>
      <c r="R57" s="115">
        <v>11</v>
      </c>
      <c r="S57" s="115">
        <v>34</v>
      </c>
      <c r="T57" s="115">
        <v>6</v>
      </c>
      <c r="U57" s="115">
        <v>87</v>
      </c>
      <c r="V57" s="115"/>
      <c r="X57" s="262" t="str">
        <f t="shared" si="36"/>
        <v/>
      </c>
      <c r="Y57" s="287" t="str">
        <f t="shared" si="37"/>
        <v>飯島輝夫</v>
      </c>
      <c r="Z57" s="262" t="str">
        <f t="shared" si="38"/>
        <v>大嶋哉志</v>
      </c>
      <c r="AA57" s="262" t="str">
        <f t="shared" si="39"/>
        <v>荒井一成</v>
      </c>
      <c r="AB57" s="262" t="str">
        <f t="shared" si="40"/>
        <v>白石和美</v>
      </c>
      <c r="AC57" s="262" t="str">
        <f t="shared" si="41"/>
        <v/>
      </c>
    </row>
    <row r="58" spans="1:29">
      <c r="A58" s="28"/>
      <c r="B58" s="188"/>
      <c r="C58" s="182">
        <v>4</v>
      </c>
      <c r="D58" s="183">
        <v>0.52083333333333337</v>
      </c>
      <c r="E58" s="233" t="s">
        <v>319</v>
      </c>
      <c r="F58" s="155" t="str">
        <f t="shared" si="47"/>
        <v>男子1部</v>
      </c>
      <c r="G58" s="184" t="str">
        <f t="shared" si="48"/>
        <v xml:space="preserve"> 南つくし野</v>
      </c>
      <c r="H58" s="185">
        <v>4</v>
      </c>
      <c r="I58" s="184" t="s">
        <v>1</v>
      </c>
      <c r="J58" s="285">
        <v>19</v>
      </c>
      <c r="K58" s="286" t="str">
        <f t="shared" si="49"/>
        <v xml:space="preserve"> サザンストリーム</v>
      </c>
      <c r="L58" s="186"/>
      <c r="M58" s="24"/>
      <c r="N58" s="25" t="str">
        <f t="shared" si="42"/>
        <v>Ab1</v>
      </c>
      <c r="O58" s="25" t="str">
        <f t="shared" si="43"/>
        <v>Ab3</v>
      </c>
      <c r="R58" s="115">
        <v>106</v>
      </c>
      <c r="S58" s="115">
        <v>26</v>
      </c>
      <c r="T58" s="115">
        <v>45</v>
      </c>
      <c r="U58" s="115">
        <v>56</v>
      </c>
      <c r="V58" s="115"/>
      <c r="X58" s="262" t="str">
        <f t="shared" si="36"/>
        <v/>
      </c>
      <c r="Y58" s="287" t="str">
        <f t="shared" si="37"/>
        <v>田中剛</v>
      </c>
      <c r="Z58" s="262" t="str">
        <f t="shared" si="38"/>
        <v>伊福哲夫</v>
      </c>
      <c r="AA58" s="262" t="str">
        <f t="shared" si="39"/>
        <v>加倉井俊彦</v>
      </c>
      <c r="AB58" s="262" t="str">
        <f t="shared" si="40"/>
        <v>菊池達也</v>
      </c>
      <c r="AC58" s="262" t="str">
        <f t="shared" si="41"/>
        <v/>
      </c>
    </row>
    <row r="59" spans="1:29" ht="16.5">
      <c r="A59" s="28"/>
      <c r="B59" s="302" t="s">
        <v>231</v>
      </c>
      <c r="C59" s="303"/>
      <c r="D59" s="303"/>
      <c r="E59" s="303"/>
      <c r="F59" s="303"/>
      <c r="G59" s="178"/>
      <c r="H59" s="179"/>
      <c r="I59" s="179"/>
      <c r="J59" s="179"/>
      <c r="K59" s="178"/>
      <c r="L59" s="180"/>
      <c r="M59" s="24"/>
      <c r="N59" s="25" t="str">
        <f t="shared" si="42"/>
        <v/>
      </c>
      <c r="O59" s="25" t="str">
        <f t="shared" si="43"/>
        <v/>
      </c>
      <c r="Q59" s="115">
        <v>70</v>
      </c>
      <c r="X59" s="262" t="str">
        <f t="shared" si="36"/>
        <v>財津達朗</v>
      </c>
      <c r="Y59" s="287" t="str">
        <f t="shared" si="37"/>
        <v/>
      </c>
      <c r="Z59" s="262" t="str">
        <f t="shared" si="38"/>
        <v/>
      </c>
      <c r="AA59" s="262" t="str">
        <f t="shared" si="39"/>
        <v/>
      </c>
      <c r="AB59" s="262" t="str">
        <f t="shared" si="40"/>
        <v/>
      </c>
      <c r="AC59" s="262" t="str">
        <f t="shared" si="41"/>
        <v/>
      </c>
    </row>
    <row r="60" spans="1:29">
      <c r="A60" s="28"/>
      <c r="B60" s="181"/>
      <c r="C60" s="182">
        <v>1</v>
      </c>
      <c r="D60" s="183">
        <v>0.33333333333333331</v>
      </c>
      <c r="E60" s="234" t="s">
        <v>320</v>
      </c>
      <c r="F60" s="155" t="str">
        <f t="shared" ref="F60:F64" si="50">IF(E60="","",VLOOKUP(N60,TEAM_MST,3,FALSE))</f>
        <v>男子2部</v>
      </c>
      <c r="G60" s="285" t="str">
        <f t="shared" ref="G60:G64" si="51">IF(E60="","",VLOOKUP(N60,TEAM_MST,2,FALSE))</f>
        <v xml:space="preserve"> ナウシカkz</v>
      </c>
      <c r="H60" s="292">
        <v>7</v>
      </c>
      <c r="I60" s="184" t="s">
        <v>1</v>
      </c>
      <c r="J60" s="184">
        <v>0</v>
      </c>
      <c r="K60" s="182" t="str">
        <f t="shared" ref="K60:K64" si="52">IF(E60="","",VLOOKUP(O60,TEAM_MST,2,FALSE))</f>
        <v xml:space="preserve"> AM1</v>
      </c>
      <c r="L60" s="298" t="s">
        <v>952</v>
      </c>
      <c r="M60" s="24"/>
      <c r="N60" s="25" t="str">
        <f t="shared" si="42"/>
        <v>Ba4</v>
      </c>
      <c r="O60" s="25" t="str">
        <f t="shared" si="43"/>
        <v>Ba5</v>
      </c>
      <c r="R60" s="115">
        <v>156</v>
      </c>
      <c r="S60" s="115">
        <v>97</v>
      </c>
      <c r="T60" s="115">
        <v>111</v>
      </c>
      <c r="U60" s="115">
        <v>165</v>
      </c>
      <c r="V60" s="115">
        <v>24</v>
      </c>
      <c r="X60" s="262" t="str">
        <f t="shared" si="36"/>
        <v/>
      </c>
      <c r="Y60" s="287" t="str">
        <f t="shared" si="37"/>
        <v>武藤孝司</v>
      </c>
      <c r="Z60" s="262" t="str">
        <f t="shared" si="38"/>
        <v>竹川誠</v>
      </c>
      <c r="AA60" s="262" t="str">
        <f t="shared" si="39"/>
        <v>丹慶実</v>
      </c>
      <c r="AB60" s="262" t="str">
        <f t="shared" si="40"/>
        <v>山岡聡一</v>
      </c>
      <c r="AC60" s="262" t="str">
        <f t="shared" si="41"/>
        <v>稲村茂雄</v>
      </c>
    </row>
    <row r="61" spans="1:29">
      <c r="A61" s="28"/>
      <c r="B61" s="181"/>
      <c r="C61" s="182">
        <v>2</v>
      </c>
      <c r="D61" s="183">
        <v>0.39583333333333331</v>
      </c>
      <c r="E61" s="234" t="s">
        <v>321</v>
      </c>
      <c r="F61" s="155" t="str">
        <f t="shared" si="50"/>
        <v>男子2部</v>
      </c>
      <c r="G61" s="184" t="str">
        <f t="shared" si="51"/>
        <v xml:space="preserve"> ダンディーズ</v>
      </c>
      <c r="H61" s="185">
        <v>8</v>
      </c>
      <c r="I61" s="184" t="s">
        <v>1</v>
      </c>
      <c r="J61" s="285">
        <v>12</v>
      </c>
      <c r="K61" s="286" t="str">
        <f t="shared" si="52"/>
        <v xml:space="preserve"> 忠生自然</v>
      </c>
      <c r="L61" s="186"/>
      <c r="M61" s="24"/>
      <c r="N61" s="25" t="str">
        <f t="shared" si="42"/>
        <v>Ba1</v>
      </c>
      <c r="O61" s="25" t="str">
        <f t="shared" si="43"/>
        <v>Ba3</v>
      </c>
      <c r="R61" s="115">
        <v>97</v>
      </c>
      <c r="S61" s="115">
        <v>156</v>
      </c>
      <c r="T61" s="115">
        <v>29</v>
      </c>
      <c r="U61" s="115">
        <v>70</v>
      </c>
      <c r="V61" s="115"/>
      <c r="X61" s="262" t="str">
        <f t="shared" si="36"/>
        <v/>
      </c>
      <c r="Y61" s="287" t="str">
        <f t="shared" si="37"/>
        <v>竹川誠</v>
      </c>
      <c r="Z61" s="262" t="str">
        <f t="shared" si="38"/>
        <v>武藤孝司</v>
      </c>
      <c r="AA61" s="262" t="str">
        <f t="shared" si="39"/>
        <v>内村学</v>
      </c>
      <c r="AB61" s="262" t="str">
        <f t="shared" si="40"/>
        <v>財津達朗</v>
      </c>
      <c r="AC61" s="262" t="str">
        <f t="shared" si="41"/>
        <v/>
      </c>
    </row>
    <row r="62" spans="1:29">
      <c r="A62" s="28"/>
      <c r="B62" s="181"/>
      <c r="C62" s="182">
        <v>3</v>
      </c>
      <c r="D62" s="183">
        <v>0.45833333333333331</v>
      </c>
      <c r="E62" s="234" t="s">
        <v>322</v>
      </c>
      <c r="F62" s="155" t="str">
        <f t="shared" si="50"/>
        <v>男子2部</v>
      </c>
      <c r="G62" s="184" t="str">
        <f t="shared" si="51"/>
        <v xml:space="preserve"> 三ツ目ソフト</v>
      </c>
      <c r="H62" s="185">
        <v>8</v>
      </c>
      <c r="I62" s="184" t="s">
        <v>1</v>
      </c>
      <c r="J62" s="285">
        <v>15</v>
      </c>
      <c r="K62" s="286" t="str">
        <f t="shared" si="52"/>
        <v xml:space="preserve"> オール南</v>
      </c>
      <c r="L62" s="186"/>
      <c r="M62" s="24"/>
      <c r="N62" s="25" t="str">
        <f t="shared" si="42"/>
        <v>Bb1</v>
      </c>
      <c r="O62" s="25" t="str">
        <f t="shared" si="43"/>
        <v>Bb3</v>
      </c>
      <c r="R62" s="115">
        <v>24</v>
      </c>
      <c r="S62" s="115">
        <v>111</v>
      </c>
      <c r="T62" s="115">
        <v>70</v>
      </c>
      <c r="U62" s="115">
        <v>87</v>
      </c>
      <c r="V62" s="115"/>
      <c r="X62" s="262" t="str">
        <f t="shared" si="36"/>
        <v/>
      </c>
      <c r="Y62" s="287" t="str">
        <f t="shared" si="37"/>
        <v>稲村茂雄</v>
      </c>
      <c r="Z62" s="262" t="str">
        <f t="shared" si="38"/>
        <v>丹慶実</v>
      </c>
      <c r="AA62" s="262" t="str">
        <f t="shared" si="39"/>
        <v>財津達朗</v>
      </c>
      <c r="AB62" s="262" t="str">
        <f t="shared" si="40"/>
        <v>白石和美</v>
      </c>
      <c r="AC62" s="262" t="str">
        <f t="shared" si="41"/>
        <v/>
      </c>
    </row>
    <row r="63" spans="1:29">
      <c r="A63" s="28"/>
      <c r="B63" s="188"/>
      <c r="C63" s="182">
        <v>4</v>
      </c>
      <c r="D63" s="183">
        <v>0.52083333333333337</v>
      </c>
      <c r="E63" s="234" t="s">
        <v>323</v>
      </c>
      <c r="F63" s="155" t="str">
        <f t="shared" si="50"/>
        <v>男子2部</v>
      </c>
      <c r="G63" s="285" t="str">
        <f t="shared" si="51"/>
        <v xml:space="preserve"> セントラルズ</v>
      </c>
      <c r="H63" s="292">
        <v>9</v>
      </c>
      <c r="I63" s="184" t="s">
        <v>1</v>
      </c>
      <c r="J63" s="184">
        <v>2</v>
      </c>
      <c r="K63" s="182" t="str">
        <f t="shared" si="52"/>
        <v xml:space="preserve"> パパーズS</v>
      </c>
      <c r="L63" s="186"/>
      <c r="M63" s="24"/>
      <c r="N63" s="25" t="str">
        <f t="shared" si="42"/>
        <v>Bb2</v>
      </c>
      <c r="O63" s="25" t="str">
        <f t="shared" si="43"/>
        <v>Bb4</v>
      </c>
      <c r="R63" s="115">
        <v>165</v>
      </c>
      <c r="S63" s="115">
        <v>70</v>
      </c>
      <c r="T63" s="115">
        <v>14</v>
      </c>
      <c r="U63" s="115">
        <v>156</v>
      </c>
      <c r="V63" s="115"/>
      <c r="X63" s="262" t="str">
        <f t="shared" si="36"/>
        <v/>
      </c>
      <c r="Y63" s="287" t="str">
        <f t="shared" si="37"/>
        <v>山岡聡一</v>
      </c>
      <c r="Z63" s="262" t="str">
        <f t="shared" si="38"/>
        <v>財津達朗</v>
      </c>
      <c r="AA63" s="262" t="str">
        <f t="shared" si="39"/>
        <v>石井清志</v>
      </c>
      <c r="AB63" s="262" t="str">
        <f t="shared" si="40"/>
        <v>武藤孝司</v>
      </c>
      <c r="AC63" s="262" t="str">
        <f t="shared" si="41"/>
        <v/>
      </c>
    </row>
    <row r="64" spans="1:29">
      <c r="A64" s="28"/>
      <c r="B64" s="188"/>
      <c r="C64" s="182">
        <v>5</v>
      </c>
      <c r="D64" s="183">
        <v>0.58333333333333337</v>
      </c>
      <c r="E64" s="187"/>
      <c r="F64" s="155" t="str">
        <f t="shared" si="50"/>
        <v/>
      </c>
      <c r="G64" s="184" t="str">
        <f t="shared" si="51"/>
        <v/>
      </c>
      <c r="H64" s="185"/>
      <c r="I64" s="184" t="s">
        <v>1</v>
      </c>
      <c r="J64" s="184"/>
      <c r="K64" s="182" t="str">
        <f t="shared" si="52"/>
        <v/>
      </c>
      <c r="L64" s="186"/>
      <c r="M64" s="24"/>
      <c r="N64" s="25" t="str">
        <f t="shared" si="42"/>
        <v/>
      </c>
      <c r="O64" s="25" t="str">
        <f t="shared" si="43"/>
        <v/>
      </c>
      <c r="X64" s="262" t="str">
        <f t="shared" si="36"/>
        <v/>
      </c>
      <c r="Y64" s="287" t="str">
        <f t="shared" si="37"/>
        <v/>
      </c>
      <c r="Z64" s="262" t="str">
        <f t="shared" si="38"/>
        <v/>
      </c>
      <c r="AA64" s="262" t="str">
        <f t="shared" si="39"/>
        <v/>
      </c>
      <c r="AB64" s="262" t="str">
        <f t="shared" si="40"/>
        <v/>
      </c>
      <c r="AC64" s="262" t="str">
        <f t="shared" si="41"/>
        <v/>
      </c>
    </row>
    <row r="65" spans="1:29" ht="16.5">
      <c r="A65" s="28"/>
      <c r="B65" s="302" t="s">
        <v>258</v>
      </c>
      <c r="C65" s="303"/>
      <c r="D65" s="303"/>
      <c r="E65" s="303"/>
      <c r="F65" s="303"/>
      <c r="G65" s="178"/>
      <c r="H65" s="179"/>
      <c r="I65" s="179"/>
      <c r="J65" s="179"/>
      <c r="K65" s="178"/>
      <c r="L65" s="180"/>
      <c r="M65" s="24"/>
      <c r="N65" s="25" t="str">
        <f t="shared" si="42"/>
        <v/>
      </c>
      <c r="O65" s="25" t="str">
        <f t="shared" si="43"/>
        <v/>
      </c>
      <c r="Q65" s="115">
        <v>128</v>
      </c>
      <c r="X65" s="262" t="str">
        <f t="shared" si="36"/>
        <v>二本松淳一</v>
      </c>
      <c r="Y65" s="287" t="str">
        <f t="shared" si="37"/>
        <v/>
      </c>
      <c r="Z65" s="262" t="str">
        <f t="shared" si="38"/>
        <v/>
      </c>
      <c r="AA65" s="262" t="str">
        <f t="shared" si="39"/>
        <v/>
      </c>
      <c r="AB65" s="262" t="str">
        <f t="shared" si="40"/>
        <v/>
      </c>
      <c r="AC65" s="262" t="str">
        <f t="shared" si="41"/>
        <v/>
      </c>
    </row>
    <row r="66" spans="1:29">
      <c r="A66" s="28"/>
      <c r="B66" s="181"/>
      <c r="C66" s="182">
        <v>1</v>
      </c>
      <c r="D66" s="183">
        <v>0.41666666666666669</v>
      </c>
      <c r="E66" s="231" t="s">
        <v>324</v>
      </c>
      <c r="F66" s="155" t="str">
        <f t="shared" ref="F66:F69" si="53">IF(E66="","",VLOOKUP(N66,TEAM_MST,3,FALSE))</f>
        <v>クイーン</v>
      </c>
      <c r="G66" s="285" t="str">
        <f t="shared" ref="G66:G69" si="54">IF(E66="","",VLOOKUP(N66,TEAM_MST,2,FALSE))</f>
        <v xml:space="preserve"> 旭町GF</v>
      </c>
      <c r="H66" s="292">
        <v>2</v>
      </c>
      <c r="I66" s="184" t="s">
        <v>1</v>
      </c>
      <c r="J66" s="184">
        <v>1</v>
      </c>
      <c r="K66" s="182" t="str">
        <f t="shared" ref="K66:K69" si="55">IF(E66="","",VLOOKUP(O66,TEAM_MST,2,FALSE))</f>
        <v xml:space="preserve"> 櫻組</v>
      </c>
      <c r="L66" s="186"/>
      <c r="M66" s="24"/>
      <c r="N66" s="25" t="str">
        <f t="shared" si="42"/>
        <v>Qa1</v>
      </c>
      <c r="O66" s="25" t="str">
        <f t="shared" si="43"/>
        <v>Qa4</v>
      </c>
      <c r="R66" s="115">
        <v>67</v>
      </c>
      <c r="S66" s="115">
        <v>120</v>
      </c>
      <c r="T66" s="297"/>
      <c r="U66" s="115">
        <v>128</v>
      </c>
      <c r="V66" s="115">
        <v>82</v>
      </c>
      <c r="X66" s="262" t="str">
        <f t="shared" si="36"/>
        <v/>
      </c>
      <c r="Y66" s="287" t="str">
        <f t="shared" si="37"/>
        <v>小林正光</v>
      </c>
      <c r="Z66" s="262" t="str">
        <f t="shared" si="38"/>
        <v>中村祥太</v>
      </c>
      <c r="AA66" s="262" t="str">
        <f t="shared" si="39"/>
        <v/>
      </c>
      <c r="AB66" s="262" t="str">
        <f t="shared" si="40"/>
        <v>二本松淳一</v>
      </c>
      <c r="AC66" s="262" t="str">
        <f t="shared" si="41"/>
        <v>芝田美代子</v>
      </c>
    </row>
    <row r="67" spans="1:29">
      <c r="A67" s="28"/>
      <c r="B67" s="181"/>
      <c r="C67" s="182">
        <v>2</v>
      </c>
      <c r="D67" s="183">
        <v>0.47916666666666669</v>
      </c>
      <c r="E67" s="231" t="s">
        <v>325</v>
      </c>
      <c r="F67" s="155" t="str">
        <f t="shared" si="53"/>
        <v>クイーン</v>
      </c>
      <c r="G67" s="184" t="str">
        <f t="shared" si="54"/>
        <v xml:space="preserve"> ファンキー</v>
      </c>
      <c r="H67" s="185">
        <v>2</v>
      </c>
      <c r="I67" s="184" t="s">
        <v>1</v>
      </c>
      <c r="J67" s="285">
        <v>12</v>
      </c>
      <c r="K67" s="286" t="str">
        <f t="shared" si="55"/>
        <v xml:space="preserve"> レッドフォックス</v>
      </c>
      <c r="L67" s="186"/>
      <c r="M67" s="24"/>
      <c r="N67" s="25" t="str">
        <f t="shared" si="42"/>
        <v>Qa2</v>
      </c>
      <c r="O67" s="25" t="str">
        <f t="shared" si="43"/>
        <v>Qa3</v>
      </c>
      <c r="R67" s="115">
        <v>120</v>
      </c>
      <c r="S67" s="115">
        <v>128</v>
      </c>
      <c r="T67" s="115">
        <v>150</v>
      </c>
      <c r="U67" s="115">
        <v>25</v>
      </c>
      <c r="V67" s="115"/>
      <c r="X67" s="262" t="str">
        <f t="shared" si="36"/>
        <v/>
      </c>
      <c r="Y67" s="287" t="str">
        <f t="shared" si="37"/>
        <v>中村祥太</v>
      </c>
      <c r="Z67" s="262" t="str">
        <f t="shared" si="38"/>
        <v>二本松淳一</v>
      </c>
      <c r="AA67" s="262" t="str">
        <f t="shared" si="39"/>
        <v>三浦洋子</v>
      </c>
      <c r="AB67" s="262" t="str">
        <f t="shared" si="40"/>
        <v>井上美紀</v>
      </c>
      <c r="AC67" s="262" t="str">
        <f t="shared" si="41"/>
        <v/>
      </c>
    </row>
    <row r="68" spans="1:29">
      <c r="A68" s="28"/>
      <c r="B68" s="181"/>
      <c r="C68" s="182">
        <v>3</v>
      </c>
      <c r="D68" s="183">
        <v>0.54166666666666663</v>
      </c>
      <c r="E68" s="232" t="s">
        <v>326</v>
      </c>
      <c r="F68" s="155" t="str">
        <f t="shared" si="53"/>
        <v>女子1部</v>
      </c>
      <c r="G68" s="285" t="str">
        <f t="shared" si="54"/>
        <v xml:space="preserve"> グロッキーズ</v>
      </c>
      <c r="H68" s="292">
        <v>10</v>
      </c>
      <c r="I68" s="184" t="s">
        <v>1</v>
      </c>
      <c r="J68" s="184">
        <v>2</v>
      </c>
      <c r="K68" s="182" t="str">
        <f t="shared" si="55"/>
        <v xml:space="preserve"> マザーズ</v>
      </c>
      <c r="L68" s="186"/>
      <c r="M68" s="24"/>
      <c r="N68" s="25" t="str">
        <f t="shared" si="42"/>
        <v>La1</v>
      </c>
      <c r="O68" s="25" t="str">
        <f t="shared" si="43"/>
        <v>La4</v>
      </c>
      <c r="R68" s="115">
        <v>128</v>
      </c>
      <c r="S68" s="115">
        <v>138</v>
      </c>
      <c r="T68" s="115">
        <v>82</v>
      </c>
      <c r="U68" s="115">
        <v>42</v>
      </c>
      <c r="V68" s="115"/>
      <c r="X68" s="262" t="str">
        <f t="shared" si="36"/>
        <v/>
      </c>
      <c r="Y68" s="287" t="str">
        <f t="shared" si="37"/>
        <v>二本松淳一</v>
      </c>
      <c r="Z68" s="262" t="str">
        <f t="shared" si="38"/>
        <v>福原幸菜</v>
      </c>
      <c r="AA68" s="262" t="str">
        <f t="shared" si="39"/>
        <v>芝田美代子</v>
      </c>
      <c r="AB68" s="262" t="str">
        <f t="shared" si="40"/>
        <v>尾野佳奈江</v>
      </c>
      <c r="AC68" s="262" t="str">
        <f t="shared" si="41"/>
        <v/>
      </c>
    </row>
    <row r="69" spans="1:29">
      <c r="A69" s="28"/>
      <c r="B69" s="191"/>
      <c r="C69" s="182">
        <v>4</v>
      </c>
      <c r="D69" s="183">
        <v>0.60416666666666663</v>
      </c>
      <c r="E69" s="232" t="s">
        <v>327</v>
      </c>
      <c r="F69" s="155" t="str">
        <f t="shared" si="53"/>
        <v>女子1部</v>
      </c>
      <c r="G69" s="285" t="str">
        <f t="shared" si="54"/>
        <v xml:space="preserve"> ひまわり</v>
      </c>
      <c r="H69" s="292">
        <v>8</v>
      </c>
      <c r="I69" s="184" t="s">
        <v>1</v>
      </c>
      <c r="J69" s="184">
        <v>3</v>
      </c>
      <c r="K69" s="182" t="str">
        <f t="shared" si="55"/>
        <v xml:space="preserve"> ファイターズ</v>
      </c>
      <c r="L69" s="186"/>
      <c r="M69" s="24"/>
      <c r="N69" s="25" t="str">
        <f t="shared" si="42"/>
        <v>La2</v>
      </c>
      <c r="O69" s="25" t="str">
        <f t="shared" si="43"/>
        <v>La3</v>
      </c>
      <c r="R69" s="115">
        <v>3</v>
      </c>
      <c r="S69" s="115">
        <v>120</v>
      </c>
      <c r="T69" s="115">
        <v>76</v>
      </c>
      <c r="U69" s="115">
        <v>146</v>
      </c>
      <c r="V69" s="115"/>
      <c r="X69" s="262" t="str">
        <f t="shared" si="36"/>
        <v/>
      </c>
      <c r="Y69" s="287" t="str">
        <f t="shared" si="37"/>
        <v>阿部あけみ</v>
      </c>
      <c r="Z69" s="262" t="str">
        <f t="shared" si="38"/>
        <v>中村祥太</v>
      </c>
      <c r="AA69" s="262" t="str">
        <f t="shared" si="39"/>
        <v>佐藤瞳</v>
      </c>
      <c r="AB69" s="262" t="str">
        <f t="shared" si="40"/>
        <v>松田ひろみ</v>
      </c>
      <c r="AC69" s="262" t="str">
        <f t="shared" si="41"/>
        <v/>
      </c>
    </row>
    <row r="70" spans="1:29" s="29" customFormat="1">
      <c r="A70" s="117"/>
      <c r="B70" s="118"/>
      <c r="C70" s="119"/>
      <c r="D70" s="120"/>
      <c r="E70" s="118"/>
      <c r="F70" s="118"/>
      <c r="G70" s="165"/>
      <c r="H70" s="118"/>
      <c r="I70" s="118"/>
      <c r="J70" s="118"/>
      <c r="K70" s="165"/>
      <c r="L70" s="121"/>
      <c r="N70" s="122" t="str">
        <f t="shared" ref="N70:N95" si="56">IF(E70="","",LEFT(E70,3))</f>
        <v/>
      </c>
      <c r="O70" s="122" t="str">
        <f t="shared" ref="O70:O95" si="57">IF(E70="","",LEFT(E70,2)&amp;MID(E70,4,1))</f>
        <v/>
      </c>
      <c r="X70" s="262" t="str">
        <f t="shared" ref="X70:X93" si="58">IF(Q70=0,"",VLOOKUP(Q70,UMP_MST,3,FALSE))</f>
        <v/>
      </c>
      <c r="Y70" s="287" t="str">
        <f t="shared" si="1"/>
        <v/>
      </c>
      <c r="Z70" s="262" t="str">
        <f t="shared" si="2"/>
        <v/>
      </c>
      <c r="AA70" s="262" t="str">
        <f t="shared" si="3"/>
        <v/>
      </c>
      <c r="AB70" s="262" t="str">
        <f t="shared" si="4"/>
        <v/>
      </c>
      <c r="AC70" s="262" t="str">
        <f t="shared" si="5"/>
        <v/>
      </c>
    </row>
    <row r="71" spans="1:29" ht="19.5">
      <c r="A71" s="6" t="s">
        <v>292</v>
      </c>
      <c r="B71" s="84"/>
      <c r="C71" s="85"/>
      <c r="D71" s="85"/>
      <c r="E71" s="85"/>
      <c r="F71" s="85"/>
      <c r="G71" s="166"/>
      <c r="H71" s="85"/>
      <c r="I71" s="85"/>
      <c r="J71" s="85"/>
      <c r="K71" s="166"/>
      <c r="L71" s="86"/>
      <c r="M71" s="24"/>
      <c r="N71" s="25" t="str">
        <f t="shared" si="56"/>
        <v/>
      </c>
      <c r="O71" s="25" t="str">
        <f t="shared" si="57"/>
        <v/>
      </c>
      <c r="X71" s="262" t="str">
        <f t="shared" si="58"/>
        <v/>
      </c>
      <c r="Y71" s="287" t="str">
        <f t="shared" si="1"/>
        <v/>
      </c>
      <c r="Z71" s="262" t="str">
        <f t="shared" si="2"/>
        <v/>
      </c>
      <c r="AA71" s="262" t="str">
        <f t="shared" si="3"/>
        <v/>
      </c>
      <c r="AB71" s="262" t="str">
        <f t="shared" si="4"/>
        <v/>
      </c>
      <c r="AC71" s="262" t="str">
        <f t="shared" si="5"/>
        <v/>
      </c>
    </row>
    <row r="72" spans="1:29">
      <c r="A72" s="28"/>
      <c r="B72" s="300" t="s">
        <v>7</v>
      </c>
      <c r="C72" s="301"/>
      <c r="D72" s="87" t="s">
        <v>6</v>
      </c>
      <c r="E72" s="123" t="s">
        <v>5</v>
      </c>
      <c r="F72" s="123" t="s">
        <v>4</v>
      </c>
      <c r="G72" s="123" t="s">
        <v>3</v>
      </c>
      <c r="H72" s="124"/>
      <c r="I72" s="125" t="s">
        <v>1</v>
      </c>
      <c r="J72" s="123"/>
      <c r="K72" s="123" t="s">
        <v>2</v>
      </c>
      <c r="L72" s="123"/>
      <c r="M72" s="24"/>
      <c r="N72" s="25" t="str">
        <f t="shared" si="56"/>
        <v>Gno</v>
      </c>
      <c r="O72" s="25" t="str">
        <f t="shared" si="57"/>
        <v>Gn</v>
      </c>
      <c r="X72" s="262" t="str">
        <f t="shared" si="58"/>
        <v/>
      </c>
      <c r="Y72" s="287" t="str">
        <f t="shared" si="1"/>
        <v/>
      </c>
      <c r="Z72" s="262" t="str">
        <f t="shared" si="2"/>
        <v/>
      </c>
      <c r="AA72" s="262" t="str">
        <f t="shared" si="3"/>
        <v/>
      </c>
      <c r="AB72" s="262" t="str">
        <f t="shared" si="4"/>
        <v/>
      </c>
      <c r="AC72" s="262" t="str">
        <f t="shared" si="5"/>
        <v/>
      </c>
    </row>
    <row r="73" spans="1:29" ht="16.5">
      <c r="A73" s="28"/>
      <c r="B73" s="302" t="s">
        <v>169</v>
      </c>
      <c r="C73" s="303"/>
      <c r="D73" s="303"/>
      <c r="E73" s="303"/>
      <c r="F73" s="303"/>
      <c r="G73" s="178"/>
      <c r="H73" s="179"/>
      <c r="I73" s="179"/>
      <c r="J73" s="179"/>
      <c r="K73" s="178"/>
      <c r="L73" s="180"/>
      <c r="M73" s="24"/>
      <c r="N73" s="25" t="str">
        <f t="shared" si="56"/>
        <v/>
      </c>
      <c r="O73" s="25" t="str">
        <f t="shared" si="57"/>
        <v/>
      </c>
      <c r="Q73" s="115">
        <v>128</v>
      </c>
      <c r="X73" s="262" t="str">
        <f t="shared" si="58"/>
        <v>二本松淳一</v>
      </c>
      <c r="Y73" s="287" t="str">
        <f t="shared" si="1"/>
        <v/>
      </c>
      <c r="Z73" s="262" t="str">
        <f t="shared" si="2"/>
        <v/>
      </c>
      <c r="AA73" s="262" t="str">
        <f t="shared" si="3"/>
        <v/>
      </c>
      <c r="AB73" s="262" t="str">
        <f t="shared" si="4"/>
        <v/>
      </c>
      <c r="AC73" s="262" t="str">
        <f t="shared" si="5"/>
        <v/>
      </c>
    </row>
    <row r="74" spans="1:29">
      <c r="A74" s="28"/>
      <c r="B74" s="181"/>
      <c r="C74" s="182">
        <v>1</v>
      </c>
      <c r="D74" s="183">
        <v>0.33333333333333331</v>
      </c>
      <c r="E74" s="227" t="s">
        <v>293</v>
      </c>
      <c r="F74" s="155" t="str">
        <f>IF(E74="","",VLOOKUP(N74,TEAM_MST,3,FALSE))</f>
        <v>キング</v>
      </c>
      <c r="G74" s="184" t="str">
        <f>IF(E74="","",VLOOKUP(N74,TEAM_MST,2,FALSE))</f>
        <v xml:space="preserve"> ローソン</v>
      </c>
      <c r="H74" s="185">
        <v>1</v>
      </c>
      <c r="I74" s="184" t="s">
        <v>1</v>
      </c>
      <c r="J74" s="285">
        <v>16</v>
      </c>
      <c r="K74" s="286" t="str">
        <f>IF(E74="","",VLOOKUP(O74,TEAM_MST,2,FALSE))</f>
        <v xml:space="preserve"> ドリンカーズ</v>
      </c>
      <c r="L74" s="186"/>
      <c r="M74" s="24"/>
      <c r="N74" s="25" t="str">
        <f t="shared" si="56"/>
        <v>Ka1</v>
      </c>
      <c r="O74" s="25" t="str">
        <f t="shared" si="57"/>
        <v>Ka3</v>
      </c>
      <c r="R74" s="115">
        <v>26</v>
      </c>
      <c r="S74" s="115">
        <v>11</v>
      </c>
      <c r="T74" s="115">
        <v>34</v>
      </c>
      <c r="U74" s="115">
        <v>120</v>
      </c>
      <c r="V74" s="115">
        <v>58</v>
      </c>
      <c r="X74" s="262" t="str">
        <f t="shared" si="58"/>
        <v/>
      </c>
      <c r="Y74" s="287" t="str">
        <f t="shared" si="1"/>
        <v>伊福哲夫</v>
      </c>
      <c r="Z74" s="262" t="str">
        <f t="shared" si="2"/>
        <v>飯島輝夫</v>
      </c>
      <c r="AA74" s="262" t="str">
        <f t="shared" si="3"/>
        <v>大嶋哉志</v>
      </c>
      <c r="AB74" s="262" t="str">
        <f t="shared" si="4"/>
        <v>中村祥太</v>
      </c>
      <c r="AC74" s="262" t="str">
        <f t="shared" si="5"/>
        <v>木暮安成</v>
      </c>
    </row>
    <row r="75" spans="1:29">
      <c r="A75" s="28"/>
      <c r="B75" s="181"/>
      <c r="C75" s="182">
        <v>2</v>
      </c>
      <c r="D75" s="183">
        <v>0.39583333333333331</v>
      </c>
      <c r="E75" s="227" t="s">
        <v>294</v>
      </c>
      <c r="F75" s="155" t="str">
        <f>IF(E75="","",VLOOKUP(N75,TEAM_MST,3,FALSE))</f>
        <v>キング</v>
      </c>
      <c r="G75" s="184" t="str">
        <f>IF(E75="","",VLOOKUP(N75,TEAM_MST,2,FALSE))</f>
        <v xml:space="preserve"> 沼町内会</v>
      </c>
      <c r="H75" s="185">
        <v>6</v>
      </c>
      <c r="I75" s="184" t="s">
        <v>1</v>
      </c>
      <c r="J75" s="285">
        <v>11</v>
      </c>
      <c r="K75" s="286" t="str">
        <f>IF(E75="","",VLOOKUP(O75,TEAM_MST,2,FALSE))</f>
        <v xml:space="preserve"> エイトロマンス</v>
      </c>
      <c r="L75" s="186"/>
      <c r="M75" s="24"/>
      <c r="N75" s="25" t="str">
        <f t="shared" si="56"/>
        <v>Ka2</v>
      </c>
      <c r="O75" s="25" t="str">
        <f t="shared" si="57"/>
        <v>Ka4</v>
      </c>
      <c r="R75" s="115">
        <v>91</v>
      </c>
      <c r="S75" s="115">
        <v>58</v>
      </c>
      <c r="T75" s="115">
        <v>147</v>
      </c>
      <c r="U75" s="115">
        <v>86</v>
      </c>
      <c r="V75" s="115"/>
      <c r="X75" s="262" t="str">
        <f t="shared" si="58"/>
        <v/>
      </c>
      <c r="Y75" s="287" t="str">
        <f t="shared" si="1"/>
        <v>新本峰幸</v>
      </c>
      <c r="Z75" s="262" t="str">
        <f t="shared" si="2"/>
        <v>木暮安成</v>
      </c>
      <c r="AA75" s="262" t="str">
        <f t="shared" si="3"/>
        <v>松原浩二</v>
      </c>
      <c r="AB75" s="262" t="str">
        <f t="shared" si="4"/>
        <v>島田昌之</v>
      </c>
      <c r="AC75" s="262" t="str">
        <f t="shared" si="5"/>
        <v/>
      </c>
    </row>
    <row r="76" spans="1:29">
      <c r="A76" s="28"/>
      <c r="B76" s="181"/>
      <c r="C76" s="182">
        <v>3</v>
      </c>
      <c r="D76" s="183">
        <v>0.45833333333333331</v>
      </c>
      <c r="E76" s="227" t="s">
        <v>295</v>
      </c>
      <c r="F76" s="155" t="str">
        <f>IF(E76="","",VLOOKUP(N76,TEAM_MST,3,FALSE))</f>
        <v>キング</v>
      </c>
      <c r="G76" s="184" t="str">
        <f>IF(E76="","",VLOOKUP(N76,TEAM_MST,2,FALSE))</f>
        <v xml:space="preserve"> パパーズ</v>
      </c>
      <c r="H76" s="185">
        <v>6</v>
      </c>
      <c r="I76" s="184" t="s">
        <v>1</v>
      </c>
      <c r="J76" s="285">
        <v>8</v>
      </c>
      <c r="K76" s="286" t="str">
        <f>IF(E76="","",VLOOKUP(O76,TEAM_MST,2,FALSE))</f>
        <v xml:space="preserve"> 丸山ソフト</v>
      </c>
      <c r="L76" s="186"/>
      <c r="M76" s="24"/>
      <c r="N76" s="25" t="str">
        <f t="shared" si="56"/>
        <v>Kb2</v>
      </c>
      <c r="O76" s="25" t="str">
        <f t="shared" si="57"/>
        <v>Kb3</v>
      </c>
      <c r="R76" s="115">
        <v>11</v>
      </c>
      <c r="S76" s="115">
        <v>26</v>
      </c>
      <c r="T76" s="115">
        <v>145</v>
      </c>
      <c r="U76" s="115">
        <v>61</v>
      </c>
      <c r="V76" s="115"/>
      <c r="X76" s="262" t="str">
        <f t="shared" si="58"/>
        <v/>
      </c>
      <c r="Y76" s="287" t="str">
        <f t="shared" si="1"/>
        <v>飯島輝夫</v>
      </c>
      <c r="Z76" s="262" t="str">
        <f t="shared" si="2"/>
        <v>伊福哲夫</v>
      </c>
      <c r="AA76" s="262" t="str">
        <f t="shared" si="3"/>
        <v>増子健治</v>
      </c>
      <c r="AB76" s="262" t="str">
        <f t="shared" si="4"/>
        <v>熊谷絢介</v>
      </c>
      <c r="AC76" s="262" t="str">
        <f t="shared" si="5"/>
        <v/>
      </c>
    </row>
    <row r="77" spans="1:29">
      <c r="A77" s="28"/>
      <c r="B77" s="181"/>
      <c r="C77" s="182">
        <v>4</v>
      </c>
      <c r="D77" s="183">
        <v>0.52083333333333337</v>
      </c>
      <c r="E77" s="229" t="s">
        <v>296</v>
      </c>
      <c r="F77" s="155" t="str">
        <f>IF(E77="","",VLOOKUP(N77,TEAM_MST,3,FALSE))</f>
        <v>男子1部</v>
      </c>
      <c r="G77" s="184" t="str">
        <f>IF(E77="","",VLOOKUP(N77,TEAM_MST,2,FALSE))</f>
        <v xml:space="preserve"> 南つくし野</v>
      </c>
      <c r="H77" s="185">
        <v>6</v>
      </c>
      <c r="I77" s="184" t="s">
        <v>1</v>
      </c>
      <c r="J77" s="285">
        <v>12</v>
      </c>
      <c r="K77" s="286" t="str">
        <f>IF(E77="","",VLOOKUP(O77,TEAM_MST,2,FALSE))</f>
        <v xml:space="preserve"> 木曽ソフト</v>
      </c>
      <c r="L77" s="186"/>
      <c r="M77" s="24"/>
      <c r="N77" s="25" t="str">
        <f t="shared" si="56"/>
        <v>Ab1</v>
      </c>
      <c r="O77" s="25" t="str">
        <f t="shared" si="57"/>
        <v>Ab5</v>
      </c>
      <c r="R77" s="115">
        <v>58</v>
      </c>
      <c r="S77" s="115">
        <v>120</v>
      </c>
      <c r="T77" s="115">
        <v>165</v>
      </c>
      <c r="U77" s="115">
        <v>36</v>
      </c>
      <c r="V77" s="115"/>
      <c r="X77" s="262" t="str">
        <f t="shared" si="58"/>
        <v/>
      </c>
      <c r="Y77" s="287" t="str">
        <f t="shared" si="1"/>
        <v>木暮安成</v>
      </c>
      <c r="Z77" s="262" t="str">
        <f t="shared" si="2"/>
        <v>中村祥太</v>
      </c>
      <c r="AA77" s="262" t="str">
        <f t="shared" si="3"/>
        <v>山岡聡一</v>
      </c>
      <c r="AB77" s="262" t="str">
        <f t="shared" si="4"/>
        <v>岡崎広大</v>
      </c>
      <c r="AC77" s="262" t="str">
        <f t="shared" si="5"/>
        <v/>
      </c>
    </row>
    <row r="78" spans="1:29">
      <c r="A78" s="28"/>
      <c r="B78" s="188"/>
      <c r="C78" s="182">
        <v>5</v>
      </c>
      <c r="D78" s="189">
        <v>0.58333333333333337</v>
      </c>
      <c r="E78" s="229" t="s">
        <v>297</v>
      </c>
      <c r="F78" s="155" t="str">
        <f>IF(E78="","",VLOOKUP(N78,TEAM_MST,3,FALSE))</f>
        <v>男子1部</v>
      </c>
      <c r="G78" s="285" t="str">
        <f>IF(E78="","",VLOOKUP(N78,TEAM_MST,2,FALSE))</f>
        <v xml:space="preserve"> ドリンカーズM</v>
      </c>
      <c r="H78" s="292">
        <v>13</v>
      </c>
      <c r="I78" s="184" t="s">
        <v>1</v>
      </c>
      <c r="J78" s="184">
        <v>5</v>
      </c>
      <c r="K78" s="182" t="str">
        <f>IF(E78="","",VLOOKUP(O78,TEAM_MST,2,FALSE))</f>
        <v xml:space="preserve"> サザンストリーム</v>
      </c>
      <c r="L78" s="186"/>
      <c r="M78" s="24"/>
      <c r="N78" s="25" t="str">
        <f t="shared" si="56"/>
        <v>Ab2</v>
      </c>
      <c r="O78" s="25" t="str">
        <f t="shared" si="57"/>
        <v>Ab3</v>
      </c>
      <c r="R78" s="115">
        <v>120</v>
      </c>
      <c r="S78" s="115">
        <v>91</v>
      </c>
      <c r="T78" s="115">
        <v>34</v>
      </c>
      <c r="U78" s="115">
        <v>56</v>
      </c>
      <c r="V78" s="115"/>
      <c r="X78" s="262" t="str">
        <f t="shared" si="58"/>
        <v/>
      </c>
      <c r="Y78" s="287" t="str">
        <f t="shared" si="1"/>
        <v>中村祥太</v>
      </c>
      <c r="Z78" s="262" t="str">
        <f t="shared" si="2"/>
        <v>新本峰幸</v>
      </c>
      <c r="AA78" s="262" t="str">
        <f t="shared" si="3"/>
        <v>大嶋哉志</v>
      </c>
      <c r="AB78" s="262" t="str">
        <f t="shared" si="4"/>
        <v>菊池達也</v>
      </c>
      <c r="AC78" s="262" t="str">
        <f t="shared" si="5"/>
        <v/>
      </c>
    </row>
    <row r="79" spans="1:29" ht="16.5">
      <c r="A79" s="28"/>
      <c r="B79" s="302" t="s">
        <v>230</v>
      </c>
      <c r="C79" s="303"/>
      <c r="D79" s="303"/>
      <c r="E79" s="303"/>
      <c r="F79" s="303"/>
      <c r="G79" s="178"/>
      <c r="H79" s="179"/>
      <c r="I79" s="179"/>
      <c r="J79" s="179"/>
      <c r="K79" s="178"/>
      <c r="L79" s="180"/>
      <c r="M79" s="24"/>
      <c r="N79" s="25" t="str">
        <f t="shared" si="56"/>
        <v/>
      </c>
      <c r="O79" s="25" t="str">
        <f t="shared" si="57"/>
        <v/>
      </c>
      <c r="Q79" s="115">
        <v>11</v>
      </c>
      <c r="X79" s="262" t="str">
        <f t="shared" si="58"/>
        <v>飯島輝夫</v>
      </c>
      <c r="Y79" s="287" t="str">
        <f t="shared" si="1"/>
        <v/>
      </c>
      <c r="Z79" s="262" t="str">
        <f t="shared" si="2"/>
        <v/>
      </c>
      <c r="AA79" s="262" t="str">
        <f t="shared" si="3"/>
        <v/>
      </c>
      <c r="AB79" s="262" t="str">
        <f t="shared" si="4"/>
        <v/>
      </c>
      <c r="AC79" s="262" t="str">
        <f t="shared" si="5"/>
        <v/>
      </c>
    </row>
    <row r="80" spans="1:29">
      <c r="A80" s="28"/>
      <c r="B80" s="181"/>
      <c r="C80" s="182">
        <v>1</v>
      </c>
      <c r="D80" s="183">
        <v>0.33333333333333331</v>
      </c>
      <c r="E80" s="233" t="s">
        <v>298</v>
      </c>
      <c r="F80" s="155" t="str">
        <f>IF(E80="","",VLOOKUP(N80,TEAM_MST,3,FALSE))</f>
        <v>男子1部</v>
      </c>
      <c r="G80" s="285" t="str">
        <f>IF(E80="","",VLOOKUP(N80,TEAM_MST,2,FALSE))</f>
        <v xml:space="preserve"> 馬場ソフト</v>
      </c>
      <c r="H80" s="292">
        <v>22</v>
      </c>
      <c r="I80" s="184" t="s">
        <v>1</v>
      </c>
      <c r="J80" s="184">
        <v>1</v>
      </c>
      <c r="K80" s="182" t="str">
        <f>IF(E80="","",VLOOKUP(O80,TEAM_MST,2,FALSE))</f>
        <v xml:space="preserve"> フレンズ</v>
      </c>
      <c r="L80" s="186"/>
      <c r="M80" s="24"/>
      <c r="N80" s="25" t="str">
        <f t="shared" si="56"/>
        <v>Ac1</v>
      </c>
      <c r="O80" s="25" t="str">
        <f t="shared" si="57"/>
        <v>Ac2</v>
      </c>
      <c r="R80" s="115">
        <v>116</v>
      </c>
      <c r="S80" s="115">
        <v>167</v>
      </c>
      <c r="T80" s="115">
        <v>110</v>
      </c>
      <c r="U80" s="115">
        <v>169</v>
      </c>
      <c r="V80" s="115">
        <v>999</v>
      </c>
      <c r="X80" s="262" t="str">
        <f t="shared" si="58"/>
        <v/>
      </c>
      <c r="Y80" s="287" t="str">
        <f t="shared" si="1"/>
        <v>永井啓介</v>
      </c>
      <c r="Z80" s="262" t="str">
        <f t="shared" si="2"/>
        <v>山崎昇</v>
      </c>
      <c r="AA80" s="262" t="str">
        <f t="shared" si="3"/>
        <v>谷口智則</v>
      </c>
      <c r="AB80" s="262" t="str">
        <f t="shared" si="4"/>
        <v>山田和信</v>
      </c>
      <c r="AC80" s="262" t="str">
        <f t="shared" si="5"/>
        <v>副審ヘルプ</v>
      </c>
    </row>
    <row r="81" spans="1:34">
      <c r="A81" s="28"/>
      <c r="B81" s="181"/>
      <c r="C81" s="182">
        <v>2</v>
      </c>
      <c r="D81" s="183">
        <v>0.39583333333333331</v>
      </c>
      <c r="E81" s="233" t="s">
        <v>299</v>
      </c>
      <c r="F81" s="155" t="str">
        <f>IF(E81="","",VLOOKUP(N81,TEAM_MST,3,FALSE))</f>
        <v>男子1部</v>
      </c>
      <c r="G81" s="184" t="str">
        <f>IF(E81="","",VLOOKUP(N81,TEAM_MST,2,FALSE))</f>
        <v xml:space="preserve"> ホリデーズ</v>
      </c>
      <c r="H81" s="185">
        <v>7</v>
      </c>
      <c r="I81" s="184" t="s">
        <v>1</v>
      </c>
      <c r="J81" s="285">
        <v>16</v>
      </c>
      <c r="K81" s="286" t="str">
        <f>IF(E81="","",VLOOKUP(O81,TEAM_MST,2,FALSE))</f>
        <v xml:space="preserve"> サンダース</v>
      </c>
      <c r="L81" s="186"/>
      <c r="M81" s="24"/>
      <c r="N81" s="25" t="str">
        <f t="shared" si="56"/>
        <v>Ac3</v>
      </c>
      <c r="O81" s="25" t="str">
        <f t="shared" si="57"/>
        <v>Ac4</v>
      </c>
      <c r="R81" s="115">
        <v>110</v>
      </c>
      <c r="S81" s="115">
        <v>4</v>
      </c>
      <c r="T81" s="115">
        <v>93</v>
      </c>
      <c r="U81" s="115">
        <v>27</v>
      </c>
      <c r="V81" s="115"/>
      <c r="X81" s="262" t="str">
        <f t="shared" si="58"/>
        <v/>
      </c>
      <c r="Y81" s="287" t="str">
        <f t="shared" si="1"/>
        <v>谷口智則</v>
      </c>
      <c r="Z81" s="262" t="str">
        <f t="shared" si="2"/>
        <v>阿部雄次</v>
      </c>
      <c r="AA81" s="262" t="str">
        <f t="shared" si="3"/>
        <v>関口知己</v>
      </c>
      <c r="AB81" s="262" t="str">
        <f t="shared" si="4"/>
        <v>今宮準典</v>
      </c>
      <c r="AC81" s="291" t="s">
        <v>951</v>
      </c>
      <c r="AD81" s="1" t="s">
        <v>950</v>
      </c>
    </row>
    <row r="82" spans="1:34">
      <c r="A82" s="28"/>
      <c r="B82" s="181"/>
      <c r="C82" s="182">
        <v>3</v>
      </c>
      <c r="D82" s="183">
        <v>0.45833333333333331</v>
      </c>
      <c r="E82" s="233" t="s">
        <v>300</v>
      </c>
      <c r="F82" s="155" t="str">
        <f>IF(E82="","",VLOOKUP(N82,TEAM_MST,3,FALSE))</f>
        <v>男子1部</v>
      </c>
      <c r="G82" s="285" t="str">
        <f>IF(E82="","",VLOOKUP(N82,TEAM_MST,2,FALSE))</f>
        <v xml:space="preserve"> パワーズ</v>
      </c>
      <c r="H82" s="292">
        <v>10</v>
      </c>
      <c r="I82" s="184" t="s">
        <v>1</v>
      </c>
      <c r="J82" s="184">
        <v>5</v>
      </c>
      <c r="K82" s="182" t="str">
        <f>IF(E82="","",VLOOKUP(O82,TEAM_MST,2,FALSE))</f>
        <v xml:space="preserve"> ゼルコバ</v>
      </c>
      <c r="L82" s="186"/>
      <c r="M82" s="24"/>
      <c r="N82" s="25" t="str">
        <f t="shared" si="56"/>
        <v>Aa4</v>
      </c>
      <c r="O82" s="25" t="str">
        <f t="shared" si="57"/>
        <v>Aa5</v>
      </c>
      <c r="R82" s="115">
        <v>116</v>
      </c>
      <c r="S82" s="115">
        <v>169</v>
      </c>
      <c r="T82" s="115">
        <v>20</v>
      </c>
      <c r="U82" s="115">
        <v>22</v>
      </c>
      <c r="V82" s="115"/>
      <c r="X82" s="262" t="str">
        <f t="shared" si="58"/>
        <v/>
      </c>
      <c r="Y82" s="287" t="str">
        <f t="shared" si="1"/>
        <v>永井啓介</v>
      </c>
      <c r="Z82" s="262" t="str">
        <f t="shared" si="2"/>
        <v>山田和信</v>
      </c>
      <c r="AA82" s="262" t="str">
        <f t="shared" si="3"/>
        <v>井手尾晃</v>
      </c>
      <c r="AB82" s="262" t="str">
        <f t="shared" si="4"/>
        <v>伊藤大祐</v>
      </c>
      <c r="AC82" s="262" t="str">
        <f t="shared" si="5"/>
        <v/>
      </c>
    </row>
    <row r="83" spans="1:34">
      <c r="A83" s="28"/>
      <c r="B83" s="188"/>
      <c r="C83" s="182">
        <v>4</v>
      </c>
      <c r="D83" s="183">
        <v>0.52083333333333337</v>
      </c>
      <c r="E83" s="233" t="s">
        <v>301</v>
      </c>
      <c r="F83" s="155" t="str">
        <f>IF(E83="","",VLOOKUP(N83,TEAM_MST,3,FALSE))</f>
        <v>男子1部</v>
      </c>
      <c r="G83" s="285" t="str">
        <f>IF(E83="","",VLOOKUP(N83,TEAM_MST,2,FALSE))</f>
        <v xml:space="preserve"> フューチャーズ</v>
      </c>
      <c r="H83" s="292">
        <v>18</v>
      </c>
      <c r="I83" s="184" t="s">
        <v>1</v>
      </c>
      <c r="J83" s="184">
        <v>3</v>
      </c>
      <c r="K83" s="182" t="str">
        <f>IF(E83="","",VLOOKUP(O83,TEAM_MST,2,FALSE))</f>
        <v xml:space="preserve"> メイプルズ</v>
      </c>
      <c r="L83" s="186"/>
      <c r="M83" s="24"/>
      <c r="N83" s="25" t="str">
        <f t="shared" si="56"/>
        <v>Aa1</v>
      </c>
      <c r="O83" s="25" t="str">
        <f t="shared" si="57"/>
        <v>Aa3</v>
      </c>
      <c r="R83" s="115">
        <v>4</v>
      </c>
      <c r="S83" s="115">
        <v>110</v>
      </c>
      <c r="T83" s="115">
        <v>172</v>
      </c>
      <c r="U83" s="115">
        <v>88</v>
      </c>
      <c r="V83" s="115"/>
      <c r="X83" s="262" t="str">
        <f t="shared" si="58"/>
        <v/>
      </c>
      <c r="Y83" s="287" t="str">
        <f t="shared" si="1"/>
        <v>阿部雄次</v>
      </c>
      <c r="Z83" s="262" t="str">
        <f t="shared" si="2"/>
        <v>谷口智則</v>
      </c>
      <c r="AA83" s="262" t="str">
        <f t="shared" si="3"/>
        <v>横谷寿</v>
      </c>
      <c r="AB83" s="262" t="str">
        <f t="shared" si="4"/>
        <v>白石司</v>
      </c>
      <c r="AC83" s="262" t="str">
        <f t="shared" si="5"/>
        <v/>
      </c>
    </row>
    <row r="84" spans="1:34" ht="16.5">
      <c r="A84" s="28"/>
      <c r="B84" s="302" t="s">
        <v>231</v>
      </c>
      <c r="C84" s="303"/>
      <c r="D84" s="303"/>
      <c r="E84" s="303"/>
      <c r="F84" s="303"/>
      <c r="G84" s="178"/>
      <c r="H84" s="179"/>
      <c r="I84" s="179"/>
      <c r="J84" s="179"/>
      <c r="K84" s="178"/>
      <c r="L84" s="180"/>
      <c r="M84" s="24"/>
      <c r="N84" s="25" t="str">
        <f t="shared" si="56"/>
        <v/>
      </c>
      <c r="O84" s="25" t="str">
        <f t="shared" si="57"/>
        <v/>
      </c>
      <c r="Q84" s="115">
        <v>110</v>
      </c>
      <c r="X84" s="262" t="str">
        <f t="shared" si="58"/>
        <v>谷口智則</v>
      </c>
      <c r="Y84" s="287" t="str">
        <f t="shared" si="1"/>
        <v/>
      </c>
      <c r="Z84" s="262" t="str">
        <f t="shared" si="2"/>
        <v/>
      </c>
      <c r="AA84" s="262" t="str">
        <f t="shared" si="3"/>
        <v/>
      </c>
      <c r="AB84" s="262" t="str">
        <f t="shared" si="4"/>
        <v/>
      </c>
      <c r="AC84" s="262" t="str">
        <f t="shared" si="5"/>
        <v/>
      </c>
    </row>
    <row r="85" spans="1:34">
      <c r="A85" s="28"/>
      <c r="B85" s="181"/>
      <c r="C85" s="182">
        <v>1</v>
      </c>
      <c r="D85" s="183">
        <v>0.33333333333333331</v>
      </c>
      <c r="E85" s="234" t="s">
        <v>302</v>
      </c>
      <c r="F85" s="155" t="str">
        <f>IF(E85="","",VLOOKUP(N85,TEAM_MST,3,FALSE))</f>
        <v>男子2部</v>
      </c>
      <c r="G85" s="184" t="str">
        <f>IF(E85="","",VLOOKUP(N85,TEAM_MST,2,FALSE))</f>
        <v xml:space="preserve"> 三ツ目ソフト</v>
      </c>
      <c r="H85" s="185">
        <v>2</v>
      </c>
      <c r="I85" s="184" t="s">
        <v>1</v>
      </c>
      <c r="J85" s="285">
        <v>14</v>
      </c>
      <c r="K85" s="286" t="str">
        <f>IF(E85="","",VLOOKUP(O85,TEAM_MST,2,FALSE))</f>
        <v xml:space="preserve"> セントラルズ</v>
      </c>
      <c r="L85" s="186"/>
      <c r="M85" s="24"/>
      <c r="N85" s="25" t="str">
        <f t="shared" si="56"/>
        <v>Bb1</v>
      </c>
      <c r="O85" s="25" t="str">
        <f t="shared" si="57"/>
        <v>Bb2</v>
      </c>
      <c r="R85" s="115">
        <v>97</v>
      </c>
      <c r="S85" s="115">
        <v>161</v>
      </c>
      <c r="T85" s="115">
        <v>70</v>
      </c>
      <c r="U85" s="115">
        <v>156</v>
      </c>
      <c r="V85" s="115">
        <v>24</v>
      </c>
      <c r="X85" s="262" t="str">
        <f t="shared" si="58"/>
        <v/>
      </c>
      <c r="Y85" s="287" t="str">
        <f t="shared" si="1"/>
        <v>竹川誠</v>
      </c>
      <c r="Z85" s="262" t="str">
        <f t="shared" si="2"/>
        <v>森山祐宏</v>
      </c>
      <c r="AA85" s="262" t="str">
        <f t="shared" si="3"/>
        <v>財津達朗</v>
      </c>
      <c r="AB85" s="262" t="str">
        <f t="shared" si="4"/>
        <v>武藤孝司</v>
      </c>
      <c r="AC85" s="262" t="str">
        <f t="shared" si="5"/>
        <v>稲村茂雄</v>
      </c>
    </row>
    <row r="86" spans="1:34">
      <c r="A86" s="28"/>
      <c r="B86" s="181"/>
      <c r="C86" s="182">
        <v>2</v>
      </c>
      <c r="D86" s="183">
        <v>0.39583333333333331</v>
      </c>
      <c r="E86" s="234" t="s">
        <v>303</v>
      </c>
      <c r="F86" s="155" t="str">
        <f>IF(E86="","",VLOOKUP(N86,TEAM_MST,3,FALSE))</f>
        <v>男子2部</v>
      </c>
      <c r="G86" s="184" t="str">
        <f>IF(E86="","",VLOOKUP(N86,TEAM_MST,2,FALSE))</f>
        <v xml:space="preserve"> オール南</v>
      </c>
      <c r="H86" s="185">
        <v>5</v>
      </c>
      <c r="I86" s="184" t="s">
        <v>1</v>
      </c>
      <c r="J86" s="285">
        <v>15</v>
      </c>
      <c r="K86" s="286" t="str">
        <f>IF(E86="","",VLOOKUP(O86,TEAM_MST,2,FALSE))</f>
        <v xml:space="preserve"> パパーズS</v>
      </c>
      <c r="L86" s="186"/>
      <c r="M86" s="24"/>
      <c r="N86" s="25" t="str">
        <f t="shared" si="56"/>
        <v>Bb3</v>
      </c>
      <c r="O86" s="25" t="str">
        <f t="shared" si="57"/>
        <v>Bb4</v>
      </c>
      <c r="R86" s="115">
        <v>24</v>
      </c>
      <c r="S86" s="115">
        <v>70</v>
      </c>
      <c r="T86" s="115">
        <v>144</v>
      </c>
      <c r="U86" s="115">
        <v>103</v>
      </c>
      <c r="V86" s="115"/>
      <c r="X86" s="262" t="str">
        <f t="shared" si="58"/>
        <v/>
      </c>
      <c r="Y86" s="287" t="str">
        <f t="shared" si="1"/>
        <v>稲村茂雄</v>
      </c>
      <c r="Z86" s="262" t="str">
        <f t="shared" si="2"/>
        <v>財津達朗</v>
      </c>
      <c r="AA86" s="262" t="str">
        <f t="shared" si="3"/>
        <v>前薗修一</v>
      </c>
      <c r="AB86" s="262" t="str">
        <f t="shared" si="4"/>
        <v>多田匠</v>
      </c>
      <c r="AC86" s="262" t="str">
        <f t="shared" si="5"/>
        <v/>
      </c>
    </row>
    <row r="87" spans="1:34">
      <c r="A87" s="28"/>
      <c r="B87" s="181"/>
      <c r="C87" s="182">
        <v>3</v>
      </c>
      <c r="D87" s="183">
        <v>0.45833333333333331</v>
      </c>
      <c r="E87" s="234" t="s">
        <v>304</v>
      </c>
      <c r="F87" s="155" t="str">
        <f>IF(E87="","",VLOOKUP(N87,TEAM_MST,3,FALSE))</f>
        <v>男子2部</v>
      </c>
      <c r="G87" s="285" t="str">
        <f>IF(E87="","",VLOOKUP(N87,TEAM_MST,2,FALSE))</f>
        <v xml:space="preserve"> ダンディーズ</v>
      </c>
      <c r="H87" s="292">
        <v>10</v>
      </c>
      <c r="I87" s="184" t="s">
        <v>1</v>
      </c>
      <c r="J87" s="184">
        <v>0</v>
      </c>
      <c r="K87" s="182" t="str">
        <f>IF(E87="","",VLOOKUP(O87,TEAM_MST,2,FALSE))</f>
        <v xml:space="preserve"> AM1</v>
      </c>
      <c r="L87" s="186"/>
      <c r="M87" s="24"/>
      <c r="N87" s="25" t="str">
        <f t="shared" si="56"/>
        <v>Ba1</v>
      </c>
      <c r="O87" s="25" t="str">
        <f t="shared" si="57"/>
        <v>Ba5</v>
      </c>
      <c r="R87" s="115">
        <v>128</v>
      </c>
      <c r="S87" s="115">
        <v>111</v>
      </c>
      <c r="T87" s="115">
        <v>156</v>
      </c>
      <c r="U87" s="115">
        <v>63</v>
      </c>
      <c r="V87" s="115"/>
      <c r="X87" s="262" t="str">
        <f t="shared" si="58"/>
        <v/>
      </c>
      <c r="Y87" s="287" t="str">
        <f t="shared" si="1"/>
        <v>二本松淳一</v>
      </c>
      <c r="Z87" s="262" t="str">
        <f t="shared" si="2"/>
        <v>丹慶実</v>
      </c>
      <c r="AA87" s="262" t="str">
        <f t="shared" si="3"/>
        <v>武藤孝司</v>
      </c>
      <c r="AB87" s="262" t="str">
        <f t="shared" si="4"/>
        <v>桑島和雄</v>
      </c>
      <c r="AC87" s="262" t="str">
        <f t="shared" si="5"/>
        <v/>
      </c>
    </row>
    <row r="88" spans="1:34">
      <c r="A88" s="28"/>
      <c r="B88" s="188"/>
      <c r="C88" s="182">
        <v>4</v>
      </c>
      <c r="D88" s="183">
        <v>0.52083333333333337</v>
      </c>
      <c r="E88" s="234" t="s">
        <v>305</v>
      </c>
      <c r="F88" s="155" t="str">
        <f>IF(E88="","",VLOOKUP(N88,TEAM_MST,3,FALSE))</f>
        <v>男子2部</v>
      </c>
      <c r="G88" s="184" t="str">
        <f>IF(E88="","",VLOOKUP(N88,TEAM_MST,2,FALSE))</f>
        <v xml:space="preserve"> フライデーズ</v>
      </c>
      <c r="H88" s="185">
        <v>9</v>
      </c>
      <c r="I88" s="184" t="s">
        <v>1</v>
      </c>
      <c r="J88" s="285">
        <v>17</v>
      </c>
      <c r="K88" s="286" t="str">
        <f>IF(E88="","",VLOOKUP(O88,TEAM_MST,2,FALSE))</f>
        <v xml:space="preserve"> 忠生自然</v>
      </c>
      <c r="L88" s="186"/>
      <c r="M88" s="24"/>
      <c r="N88" s="25" t="str">
        <f t="shared" si="56"/>
        <v>Ba2</v>
      </c>
      <c r="O88" s="25" t="str">
        <f t="shared" si="57"/>
        <v>Ba3</v>
      </c>
      <c r="R88" s="115">
        <v>128</v>
      </c>
      <c r="S88" s="115">
        <v>156</v>
      </c>
      <c r="T88" s="115">
        <v>31</v>
      </c>
      <c r="U88" s="115">
        <v>70</v>
      </c>
      <c r="V88" s="115"/>
      <c r="X88" s="262" t="str">
        <f t="shared" si="58"/>
        <v/>
      </c>
      <c r="Y88" s="287" t="str">
        <f t="shared" si="1"/>
        <v>二本松淳一</v>
      </c>
      <c r="Z88" s="262" t="str">
        <f t="shared" si="2"/>
        <v>武藤孝司</v>
      </c>
      <c r="AA88" s="262" t="str">
        <f t="shared" si="3"/>
        <v>榎本進一</v>
      </c>
      <c r="AB88" s="262" t="str">
        <f t="shared" si="4"/>
        <v>財津達朗</v>
      </c>
      <c r="AC88" s="262" t="str">
        <f t="shared" si="5"/>
        <v/>
      </c>
    </row>
    <row r="89" spans="1:34" ht="16.5">
      <c r="A89" s="28"/>
      <c r="B89" s="302" t="s">
        <v>258</v>
      </c>
      <c r="C89" s="303"/>
      <c r="D89" s="303"/>
      <c r="E89" s="303"/>
      <c r="F89" s="303"/>
      <c r="G89" s="178"/>
      <c r="H89" s="179"/>
      <c r="I89" s="179"/>
      <c r="J89" s="179"/>
      <c r="K89" s="178"/>
      <c r="L89" s="180"/>
      <c r="M89" s="24"/>
      <c r="N89" s="25" t="str">
        <f t="shared" si="56"/>
        <v/>
      </c>
      <c r="O89" s="25" t="str">
        <f t="shared" si="57"/>
        <v/>
      </c>
      <c r="Q89" s="115">
        <v>67</v>
      </c>
      <c r="X89" s="262" t="str">
        <f t="shared" si="58"/>
        <v>小林正光</v>
      </c>
      <c r="Y89" s="287" t="str">
        <f t="shared" si="1"/>
        <v/>
      </c>
      <c r="Z89" s="262" t="str">
        <f t="shared" si="2"/>
        <v/>
      </c>
      <c r="AA89" s="262" t="str">
        <f t="shared" si="3"/>
        <v/>
      </c>
      <c r="AB89" s="262" t="str">
        <f t="shared" si="4"/>
        <v/>
      </c>
      <c r="AC89" s="262" t="str">
        <f t="shared" si="5"/>
        <v/>
      </c>
    </row>
    <row r="90" spans="1:34">
      <c r="A90" s="28"/>
      <c r="B90" s="181"/>
      <c r="C90" s="182">
        <v>1</v>
      </c>
      <c r="D90" s="183">
        <v>0.41666666666666669</v>
      </c>
      <c r="E90" s="232" t="s">
        <v>306</v>
      </c>
      <c r="F90" s="155" t="str">
        <f>IF(E90="","",VLOOKUP(N90,TEAM_MST,3,FALSE))</f>
        <v>女子1部</v>
      </c>
      <c r="G90" s="285" t="str">
        <f>IF(E90="","",VLOOKUP(N90,TEAM_MST,2,FALSE))</f>
        <v xml:space="preserve"> ひまわり</v>
      </c>
      <c r="H90" s="292">
        <v>12</v>
      </c>
      <c r="I90" s="184" t="s">
        <v>1</v>
      </c>
      <c r="J90" s="184">
        <v>2</v>
      </c>
      <c r="K90" s="182" t="str">
        <f>IF(E90="","",VLOOKUP(O90,TEAM_MST,2,FALSE))</f>
        <v xml:space="preserve"> マザーズ</v>
      </c>
      <c r="L90" s="186"/>
      <c r="M90" s="24"/>
      <c r="N90" s="25" t="str">
        <f t="shared" si="56"/>
        <v>La2</v>
      </c>
      <c r="O90" s="25" t="str">
        <f t="shared" si="57"/>
        <v>La4</v>
      </c>
      <c r="R90" s="115">
        <v>3</v>
      </c>
      <c r="S90" s="115">
        <v>32</v>
      </c>
      <c r="T90" s="115">
        <v>53</v>
      </c>
      <c r="U90" s="115">
        <v>82</v>
      </c>
      <c r="V90" s="115">
        <v>67</v>
      </c>
      <c r="X90" s="262" t="str">
        <f t="shared" si="58"/>
        <v/>
      </c>
      <c r="Y90" s="287" t="str">
        <f t="shared" si="1"/>
        <v>阿部あけみ</v>
      </c>
      <c r="Z90" s="262" t="str">
        <f t="shared" si="2"/>
        <v>榎本洋子</v>
      </c>
      <c r="AA90" s="262" t="str">
        <f t="shared" si="3"/>
        <v>川村知恵</v>
      </c>
      <c r="AB90" s="262" t="str">
        <f t="shared" si="4"/>
        <v>芝田美代子</v>
      </c>
      <c r="AC90" s="262" t="str">
        <f t="shared" si="5"/>
        <v>小林正光</v>
      </c>
    </row>
    <row r="91" spans="1:34">
      <c r="A91" s="28"/>
      <c r="B91" s="181"/>
      <c r="C91" s="182">
        <v>2</v>
      </c>
      <c r="D91" s="183">
        <v>0.47916666666666669</v>
      </c>
      <c r="E91" s="232" t="s">
        <v>307</v>
      </c>
      <c r="F91" s="155" t="str">
        <f>IF(E91="","",VLOOKUP(N91,TEAM_MST,3,FALSE))</f>
        <v>女子1部</v>
      </c>
      <c r="G91" s="285" t="str">
        <f>IF(E91="","",VLOOKUP(N91,TEAM_MST,2,FALSE))</f>
        <v xml:space="preserve"> グロッキーズ</v>
      </c>
      <c r="H91" s="292">
        <v>8</v>
      </c>
      <c r="I91" s="184" t="s">
        <v>1</v>
      </c>
      <c r="J91" s="184">
        <v>5</v>
      </c>
      <c r="K91" s="182" t="str">
        <f>IF(E91="","",VLOOKUP(O91,TEAM_MST,2,FALSE))</f>
        <v xml:space="preserve"> ファイターズ</v>
      </c>
      <c r="L91" s="186"/>
      <c r="M91" s="24"/>
      <c r="N91" s="25" t="str">
        <f t="shared" si="56"/>
        <v>La1</v>
      </c>
      <c r="O91" s="25" t="str">
        <f t="shared" si="57"/>
        <v>La3</v>
      </c>
      <c r="R91" s="115">
        <v>67</v>
      </c>
      <c r="S91" s="115">
        <v>3</v>
      </c>
      <c r="T91" s="115">
        <v>152</v>
      </c>
      <c r="U91" s="115">
        <v>146</v>
      </c>
      <c r="V91" s="115"/>
      <c r="X91" s="262" t="str">
        <f t="shared" si="58"/>
        <v/>
      </c>
      <c r="Y91" s="287" t="str">
        <f t="shared" si="1"/>
        <v>小林正光</v>
      </c>
      <c r="Z91" s="262" t="str">
        <f t="shared" si="2"/>
        <v>阿部あけみ</v>
      </c>
      <c r="AA91" s="262" t="str">
        <f t="shared" si="3"/>
        <v>三津木侑希</v>
      </c>
      <c r="AB91" s="262" t="str">
        <f t="shared" si="4"/>
        <v>松田ひろみ</v>
      </c>
      <c r="AC91" s="262" t="str">
        <f t="shared" si="5"/>
        <v/>
      </c>
    </row>
    <row r="92" spans="1:34">
      <c r="A92" s="28"/>
      <c r="B92" s="181"/>
      <c r="C92" s="182">
        <v>3</v>
      </c>
      <c r="D92" s="183">
        <v>0.54166666666666663</v>
      </c>
      <c r="E92" s="231" t="s">
        <v>308</v>
      </c>
      <c r="F92" s="155" t="str">
        <f>IF(E92="","",VLOOKUP(N92,TEAM_MST,3,FALSE))</f>
        <v>クイーン</v>
      </c>
      <c r="G92" s="285" t="str">
        <f>IF(E92="","",VLOOKUP(N92,TEAM_MST,2,FALSE))</f>
        <v xml:space="preserve"> ファンキー</v>
      </c>
      <c r="H92" s="292">
        <v>5</v>
      </c>
      <c r="I92" s="184" t="s">
        <v>1</v>
      </c>
      <c r="J92" s="184">
        <v>0</v>
      </c>
      <c r="K92" s="182" t="str">
        <f>IF(E92="","",VLOOKUP(O92,TEAM_MST,2,FALSE))</f>
        <v xml:space="preserve"> 櫻組</v>
      </c>
      <c r="L92" s="186"/>
      <c r="M92" s="24"/>
      <c r="N92" s="25" t="str">
        <f t="shared" si="56"/>
        <v>Qa2</v>
      </c>
      <c r="O92" s="25" t="str">
        <f t="shared" si="57"/>
        <v>Qa4</v>
      </c>
      <c r="R92" s="115">
        <v>110</v>
      </c>
      <c r="S92" s="115">
        <v>114</v>
      </c>
      <c r="T92" s="115">
        <v>82</v>
      </c>
      <c r="U92" s="115">
        <v>107</v>
      </c>
      <c r="V92" s="115"/>
      <c r="X92" s="262" t="str">
        <f t="shared" si="58"/>
        <v/>
      </c>
      <c r="Y92" s="287" t="str">
        <f t="shared" si="1"/>
        <v>谷口智則</v>
      </c>
      <c r="Z92" s="262" t="str">
        <f t="shared" si="2"/>
        <v>出浦全</v>
      </c>
      <c r="AA92" s="262" t="str">
        <f t="shared" si="3"/>
        <v>芝田美代子</v>
      </c>
      <c r="AB92" s="262" t="str">
        <f t="shared" si="4"/>
        <v>田中麻里</v>
      </c>
      <c r="AC92" s="262" t="str">
        <f t="shared" si="5"/>
        <v/>
      </c>
    </row>
    <row r="93" spans="1:34">
      <c r="A93" s="28"/>
      <c r="B93" s="191"/>
      <c r="C93" s="182">
        <v>4</v>
      </c>
      <c r="D93" s="183">
        <v>0.60416666666666663</v>
      </c>
      <c r="E93" s="231" t="s">
        <v>309</v>
      </c>
      <c r="F93" s="155" t="str">
        <f>IF(E93="","",VLOOKUP(N93,TEAM_MST,3,FALSE))</f>
        <v>クイーン</v>
      </c>
      <c r="G93" s="285" t="str">
        <f>IF(E93="","",VLOOKUP(N93,TEAM_MST,2,FALSE))</f>
        <v xml:space="preserve"> 旭町GF</v>
      </c>
      <c r="H93" s="292">
        <v>10</v>
      </c>
      <c r="I93" s="184" t="s">
        <v>1</v>
      </c>
      <c r="J93" s="184">
        <v>1</v>
      </c>
      <c r="K93" s="182" t="str">
        <f>IF(E93="","",VLOOKUP(O93,TEAM_MST,2,FALSE))</f>
        <v xml:space="preserve"> レッドフォックス</v>
      </c>
      <c r="L93" s="186"/>
      <c r="M93" s="24"/>
      <c r="N93" s="25" t="str">
        <f t="shared" si="56"/>
        <v>Qa1</v>
      </c>
      <c r="O93" s="25" t="str">
        <f t="shared" si="57"/>
        <v>Qa3</v>
      </c>
      <c r="R93" s="115">
        <v>67</v>
      </c>
      <c r="S93" s="115">
        <v>114</v>
      </c>
      <c r="T93" s="115">
        <v>76</v>
      </c>
      <c r="U93" s="115">
        <v>53</v>
      </c>
      <c r="V93" s="115"/>
      <c r="X93" s="262" t="str">
        <f t="shared" si="58"/>
        <v/>
      </c>
      <c r="Y93" s="287" t="str">
        <f t="shared" si="1"/>
        <v>小林正光</v>
      </c>
      <c r="Z93" s="262" t="str">
        <f t="shared" si="2"/>
        <v>出浦全</v>
      </c>
      <c r="AA93" s="262" t="str">
        <f t="shared" si="3"/>
        <v>佐藤瞳</v>
      </c>
      <c r="AB93" s="262" t="str">
        <f t="shared" si="4"/>
        <v>川村知恵</v>
      </c>
      <c r="AC93" s="262" t="str">
        <f t="shared" si="5"/>
        <v/>
      </c>
    </row>
    <row r="94" spans="1:34" s="29" customFormat="1">
      <c r="A94" s="117"/>
      <c r="B94" s="118"/>
      <c r="C94" s="119"/>
      <c r="D94" s="120"/>
      <c r="E94" s="118"/>
      <c r="F94" s="118"/>
      <c r="G94" s="165"/>
      <c r="H94" s="118"/>
      <c r="I94" s="118"/>
      <c r="J94" s="118"/>
      <c r="K94" s="165"/>
      <c r="L94" s="121"/>
      <c r="N94" s="122" t="str">
        <f t="shared" si="56"/>
        <v/>
      </c>
      <c r="O94" s="122" t="str">
        <f t="shared" si="57"/>
        <v/>
      </c>
      <c r="P94" s="1"/>
      <c r="Q94" s="170"/>
      <c r="R94" s="170"/>
      <c r="S94" s="170"/>
      <c r="T94" s="170"/>
      <c r="U94" s="170"/>
      <c r="V94" s="170"/>
      <c r="W94" s="170"/>
      <c r="X94" s="262" t="str">
        <f t="shared" ref="X94:AC98" si="59">IF(Q94=0,"",VLOOKUP(Q94,UMP_MST,3,FALSE))</f>
        <v/>
      </c>
      <c r="Y94" s="287" t="str">
        <f t="shared" si="59"/>
        <v/>
      </c>
      <c r="Z94" s="262" t="str">
        <f t="shared" si="59"/>
        <v/>
      </c>
      <c r="AA94" s="262" t="str">
        <f t="shared" si="59"/>
        <v/>
      </c>
      <c r="AB94" s="262" t="str">
        <f t="shared" si="59"/>
        <v/>
      </c>
      <c r="AC94" s="262" t="str">
        <f t="shared" si="59"/>
        <v/>
      </c>
      <c r="AD94" s="170"/>
      <c r="AE94" s="1"/>
      <c r="AF94" s="170"/>
      <c r="AG94" s="170"/>
      <c r="AH94" s="170"/>
    </row>
    <row r="95" spans="1:34" ht="19.5">
      <c r="A95" s="6" t="s">
        <v>287</v>
      </c>
      <c r="B95" s="84"/>
      <c r="C95" s="85"/>
      <c r="D95" s="85"/>
      <c r="E95" s="85"/>
      <c r="F95" s="85"/>
      <c r="G95" s="166"/>
      <c r="H95" s="85"/>
      <c r="I95" s="85"/>
      <c r="J95" s="85"/>
      <c r="K95" s="166"/>
      <c r="L95" s="86"/>
      <c r="M95" s="24"/>
      <c r="N95" s="25" t="str">
        <f t="shared" si="56"/>
        <v/>
      </c>
      <c r="O95" s="25" t="str">
        <f t="shared" si="57"/>
        <v/>
      </c>
      <c r="X95" s="262" t="str">
        <f t="shared" si="59"/>
        <v/>
      </c>
      <c r="Y95" s="287" t="str">
        <f t="shared" si="59"/>
        <v/>
      </c>
      <c r="Z95" s="262" t="str">
        <f t="shared" si="59"/>
        <v/>
      </c>
      <c r="AA95" s="262" t="str">
        <f t="shared" si="59"/>
        <v/>
      </c>
      <c r="AB95" s="262" t="str">
        <f t="shared" si="59"/>
        <v/>
      </c>
      <c r="AC95" s="262" t="str">
        <f t="shared" si="59"/>
        <v/>
      </c>
    </row>
    <row r="96" spans="1:34">
      <c r="A96" s="28"/>
      <c r="B96" s="300" t="s">
        <v>7</v>
      </c>
      <c r="C96" s="301"/>
      <c r="D96" s="87" t="s">
        <v>6</v>
      </c>
      <c r="E96" s="123" t="s">
        <v>5</v>
      </c>
      <c r="F96" s="123" t="s">
        <v>4</v>
      </c>
      <c r="G96" s="123" t="s">
        <v>3</v>
      </c>
      <c r="H96" s="124"/>
      <c r="I96" s="125" t="s">
        <v>1</v>
      </c>
      <c r="J96" s="123"/>
      <c r="K96" s="123" t="s">
        <v>2</v>
      </c>
      <c r="L96" s="123"/>
      <c r="M96" s="24"/>
      <c r="N96" s="25" t="str">
        <f t="shared" ref="N96:N107" si="60">IF(E96="","",LEFT(E96,3))</f>
        <v>Gno</v>
      </c>
      <c r="O96" s="25" t="str">
        <f t="shared" ref="O96:O107" si="61">IF(E96="","",LEFT(E96,2)&amp;MID(E96,4,1))</f>
        <v>Gn</v>
      </c>
      <c r="X96" s="262" t="str">
        <f t="shared" si="59"/>
        <v/>
      </c>
      <c r="Y96" s="287" t="str">
        <f t="shared" si="59"/>
        <v/>
      </c>
      <c r="Z96" s="262" t="str">
        <f t="shared" si="59"/>
        <v/>
      </c>
      <c r="AA96" s="262" t="str">
        <f t="shared" si="59"/>
        <v/>
      </c>
      <c r="AB96" s="262" t="str">
        <f t="shared" si="59"/>
        <v/>
      </c>
      <c r="AC96" s="262" t="str">
        <f t="shared" si="59"/>
        <v/>
      </c>
    </row>
    <row r="97" spans="1:34" ht="16.5">
      <c r="A97" s="28"/>
      <c r="B97" s="302" t="s">
        <v>169</v>
      </c>
      <c r="C97" s="303"/>
      <c r="D97" s="303"/>
      <c r="E97" s="303"/>
      <c r="F97" s="303"/>
      <c r="G97" s="178"/>
      <c r="H97" s="179"/>
      <c r="I97" s="179"/>
      <c r="J97" s="179"/>
      <c r="K97" s="178"/>
      <c r="L97" s="180"/>
      <c r="M97" s="24"/>
      <c r="N97" s="25" t="str">
        <f t="shared" si="60"/>
        <v/>
      </c>
      <c r="O97" s="25" t="str">
        <f t="shared" si="61"/>
        <v/>
      </c>
      <c r="Q97" s="115">
        <v>11</v>
      </c>
      <c r="X97" s="262" t="str">
        <f t="shared" si="59"/>
        <v>飯島輝夫</v>
      </c>
      <c r="Y97" s="287" t="str">
        <f t="shared" si="59"/>
        <v/>
      </c>
      <c r="Z97" s="262" t="str">
        <f t="shared" si="59"/>
        <v/>
      </c>
      <c r="AA97" s="262" t="str">
        <f t="shared" si="59"/>
        <v/>
      </c>
      <c r="AB97" s="262" t="str">
        <f t="shared" si="59"/>
        <v/>
      </c>
      <c r="AC97" s="262" t="str">
        <f t="shared" si="59"/>
        <v/>
      </c>
    </row>
    <row r="98" spans="1:34">
      <c r="A98" s="28"/>
      <c r="B98" s="181"/>
      <c r="C98" s="182">
        <v>1</v>
      </c>
      <c r="D98" s="183">
        <v>0.33333333333333331</v>
      </c>
      <c r="E98" s="227" t="s">
        <v>280</v>
      </c>
      <c r="F98" s="155" t="str">
        <f t="shared" ref="F98:F102" si="62">IF(E98="","",VLOOKUP(N98,TEAM_MST,3,FALSE))</f>
        <v>キング</v>
      </c>
      <c r="G98" s="285" t="str">
        <f t="shared" ref="G98:G102" si="63">IF(E98="","",VLOOKUP(N98,TEAM_MST,2,FALSE))</f>
        <v xml:space="preserve"> ドリマーズ</v>
      </c>
      <c r="H98" s="292">
        <v>17</v>
      </c>
      <c r="I98" s="184" t="s">
        <v>1</v>
      </c>
      <c r="J98" s="184">
        <v>4</v>
      </c>
      <c r="K98" s="182" t="str">
        <f t="shared" ref="K98:K102" si="64">IF(E98="","",VLOOKUP(O98,TEAM_MST,2,FALSE))</f>
        <v xml:space="preserve"> パパーズ</v>
      </c>
      <c r="L98" s="186"/>
      <c r="M98" s="24"/>
      <c r="N98" s="25" t="str">
        <f t="shared" si="60"/>
        <v>Kb1</v>
      </c>
      <c r="O98" s="25" t="str">
        <f t="shared" si="61"/>
        <v>Kb2</v>
      </c>
      <c r="R98" s="115">
        <v>128</v>
      </c>
      <c r="S98" s="115">
        <v>70</v>
      </c>
      <c r="T98" s="115">
        <v>4</v>
      </c>
      <c r="U98" s="115">
        <v>167</v>
      </c>
      <c r="V98" s="115">
        <v>26</v>
      </c>
      <c r="X98" s="262" t="str">
        <f t="shared" si="59"/>
        <v/>
      </c>
      <c r="Y98" s="287" t="str">
        <f t="shared" si="59"/>
        <v>二本松淳一</v>
      </c>
      <c r="Z98" s="262" t="str">
        <f t="shared" si="59"/>
        <v>財津達朗</v>
      </c>
      <c r="AA98" s="262" t="str">
        <f t="shared" si="59"/>
        <v>阿部雄次</v>
      </c>
      <c r="AB98" s="262" t="str">
        <f t="shared" si="59"/>
        <v>山崎昇</v>
      </c>
      <c r="AC98" s="262" t="str">
        <f t="shared" si="59"/>
        <v>伊福哲夫</v>
      </c>
    </row>
    <row r="99" spans="1:34">
      <c r="A99" s="28"/>
      <c r="B99" s="181"/>
      <c r="C99" s="182">
        <v>2</v>
      </c>
      <c r="D99" s="183">
        <v>0.39583333333333331</v>
      </c>
      <c r="E99" s="228" t="s">
        <v>281</v>
      </c>
      <c r="F99" s="155" t="str">
        <f t="shared" si="62"/>
        <v>男子2部</v>
      </c>
      <c r="G99" s="285" t="str">
        <f t="shared" si="63"/>
        <v xml:space="preserve"> ダンディーズ</v>
      </c>
      <c r="H99" s="292">
        <v>8</v>
      </c>
      <c r="I99" s="184" t="s">
        <v>1</v>
      </c>
      <c r="J99" s="184">
        <v>5</v>
      </c>
      <c r="K99" s="182" t="str">
        <f t="shared" si="64"/>
        <v xml:space="preserve"> フライデーズ</v>
      </c>
      <c r="L99" s="186"/>
      <c r="M99" s="24"/>
      <c r="N99" s="25" t="str">
        <f t="shared" si="60"/>
        <v>Ba1</v>
      </c>
      <c r="O99" s="25" t="str">
        <f t="shared" si="61"/>
        <v>Ba2</v>
      </c>
      <c r="R99" s="115">
        <v>26</v>
      </c>
      <c r="S99" s="115">
        <v>11</v>
      </c>
      <c r="T99" s="115">
        <v>94</v>
      </c>
      <c r="U99" s="115">
        <v>165</v>
      </c>
      <c r="V99" s="115">
        <v>999</v>
      </c>
      <c r="X99" s="262" t="str">
        <f t="shared" ref="X99:X107" si="65">IF(Q99=0,"",VLOOKUP(Q99,UMP_MST,3,FALSE))</f>
        <v/>
      </c>
      <c r="Y99" s="287" t="str">
        <f t="shared" ref="Y99:Y107" si="66">IF(R99=0,"",VLOOKUP(R99,UMP_MST,3,FALSE))</f>
        <v>伊福哲夫</v>
      </c>
      <c r="Z99" s="262" t="str">
        <f t="shared" ref="Z99:Z107" si="67">IF(S99=0,"",VLOOKUP(S99,UMP_MST,3,FALSE))</f>
        <v>飯島輝夫</v>
      </c>
      <c r="AA99" s="262" t="str">
        <f t="shared" ref="AA99:AA107" si="68">IF(T99=0,"",VLOOKUP(T99,UMP_MST,3,FALSE))</f>
        <v>関野進</v>
      </c>
      <c r="AB99" s="262" t="str">
        <f t="shared" ref="AB99:AB107" si="69">IF(U99=0,"",VLOOKUP(U99,UMP_MST,3,FALSE))</f>
        <v>山岡聡一</v>
      </c>
      <c r="AC99" s="291" t="s">
        <v>926</v>
      </c>
      <c r="AD99" s="1" t="s">
        <v>950</v>
      </c>
    </row>
    <row r="100" spans="1:34">
      <c r="A100" s="28"/>
      <c r="B100" s="181"/>
      <c r="C100" s="182">
        <v>3</v>
      </c>
      <c r="D100" s="183">
        <v>0.45833333333333331</v>
      </c>
      <c r="E100" s="228" t="s">
        <v>282</v>
      </c>
      <c r="F100" s="155" t="str">
        <f t="shared" si="62"/>
        <v>男子2部</v>
      </c>
      <c r="G100" s="184" t="str">
        <f t="shared" si="63"/>
        <v xml:space="preserve"> 忠生自然</v>
      </c>
      <c r="H100" s="185">
        <v>8</v>
      </c>
      <c r="I100" s="184" t="s">
        <v>1</v>
      </c>
      <c r="J100" s="285">
        <v>9</v>
      </c>
      <c r="K100" s="286" t="str">
        <f t="shared" si="64"/>
        <v xml:space="preserve"> ナウシカkz</v>
      </c>
      <c r="L100" s="186"/>
      <c r="M100" s="24"/>
      <c r="N100" s="25" t="str">
        <f t="shared" si="60"/>
        <v>Ba3</v>
      </c>
      <c r="O100" s="25" t="str">
        <f t="shared" si="61"/>
        <v>Ba4</v>
      </c>
      <c r="R100" s="115">
        <v>167</v>
      </c>
      <c r="S100" s="115">
        <v>128</v>
      </c>
      <c r="T100" s="115">
        <v>24</v>
      </c>
      <c r="U100" s="115">
        <v>5</v>
      </c>
      <c r="V100" s="115"/>
      <c r="X100" s="262" t="str">
        <f t="shared" si="65"/>
        <v/>
      </c>
      <c r="Y100" s="287" t="str">
        <f t="shared" si="66"/>
        <v>山崎昇</v>
      </c>
      <c r="Z100" s="262" t="str">
        <f t="shared" si="67"/>
        <v>二本松淳一</v>
      </c>
      <c r="AA100" s="262" t="str">
        <f t="shared" si="68"/>
        <v>稲村茂雄</v>
      </c>
      <c r="AB100" s="262" t="str">
        <f t="shared" si="69"/>
        <v>天野和嘉</v>
      </c>
      <c r="AC100" s="262" t="str">
        <f t="shared" ref="AC100:AC107" si="70">IF(V100=0,"",VLOOKUP(V100,UMP_MST,3,FALSE))</f>
        <v/>
      </c>
    </row>
    <row r="101" spans="1:34">
      <c r="A101" s="28"/>
      <c r="B101" s="181"/>
      <c r="C101" s="182">
        <v>4</v>
      </c>
      <c r="D101" s="183">
        <v>0.52083333333333337</v>
      </c>
      <c r="E101" s="229" t="s">
        <v>283</v>
      </c>
      <c r="F101" s="155" t="str">
        <f t="shared" si="62"/>
        <v>男子1部</v>
      </c>
      <c r="G101" s="184" t="str">
        <f t="shared" si="63"/>
        <v xml:space="preserve"> フューチャーズ</v>
      </c>
      <c r="H101" s="185">
        <v>8</v>
      </c>
      <c r="I101" s="184" t="s">
        <v>1</v>
      </c>
      <c r="J101" s="285">
        <v>13</v>
      </c>
      <c r="K101" s="286" t="str">
        <f t="shared" si="64"/>
        <v xml:space="preserve"> ゼルコバ</v>
      </c>
      <c r="L101" s="186"/>
      <c r="M101" s="24"/>
      <c r="N101" s="25" t="str">
        <f t="shared" si="60"/>
        <v>Aa1</v>
      </c>
      <c r="O101" s="25" t="str">
        <f t="shared" si="61"/>
        <v>Aa5</v>
      </c>
      <c r="R101" s="115">
        <v>11</v>
      </c>
      <c r="S101" s="115">
        <v>70</v>
      </c>
      <c r="T101" s="115">
        <v>88</v>
      </c>
      <c r="U101" s="115">
        <v>72</v>
      </c>
      <c r="V101" s="115"/>
      <c r="X101" s="262" t="str">
        <f t="shared" si="65"/>
        <v/>
      </c>
      <c r="Y101" s="287" t="str">
        <f t="shared" si="66"/>
        <v>飯島輝夫</v>
      </c>
      <c r="Z101" s="262" t="str">
        <f t="shared" si="67"/>
        <v>財津達朗</v>
      </c>
      <c r="AA101" s="262" t="str">
        <f t="shared" si="68"/>
        <v>白石司</v>
      </c>
      <c r="AB101" s="262" t="str">
        <f t="shared" si="69"/>
        <v>佐々木大</v>
      </c>
      <c r="AC101" s="262" t="str">
        <f t="shared" si="70"/>
        <v/>
      </c>
    </row>
    <row r="102" spans="1:34">
      <c r="A102" s="28"/>
      <c r="B102" s="188"/>
      <c r="C102" s="182">
        <v>5</v>
      </c>
      <c r="D102" s="189">
        <v>0.58333333333333337</v>
      </c>
      <c r="E102" s="229" t="s">
        <v>284</v>
      </c>
      <c r="F102" s="155" t="str">
        <f t="shared" si="62"/>
        <v>男子1部</v>
      </c>
      <c r="G102" s="285" t="str">
        <f t="shared" si="63"/>
        <v xml:space="preserve"> ナウシカ</v>
      </c>
      <c r="H102" s="292">
        <v>23</v>
      </c>
      <c r="I102" s="184" t="s">
        <v>1</v>
      </c>
      <c r="J102" s="184">
        <v>11</v>
      </c>
      <c r="K102" s="182" t="str">
        <f t="shared" si="64"/>
        <v xml:space="preserve"> メイプルズ</v>
      </c>
      <c r="L102" s="186"/>
      <c r="M102" s="24"/>
      <c r="N102" s="25" t="str">
        <f t="shared" si="60"/>
        <v>Aa2</v>
      </c>
      <c r="O102" s="25" t="str">
        <f t="shared" si="61"/>
        <v>Aa3</v>
      </c>
      <c r="R102" s="115">
        <v>165</v>
      </c>
      <c r="S102" s="115">
        <v>70</v>
      </c>
      <c r="T102" s="115">
        <v>39</v>
      </c>
      <c r="U102" s="115">
        <v>132</v>
      </c>
      <c r="V102" s="115"/>
      <c r="X102" s="262" t="str">
        <f t="shared" si="65"/>
        <v/>
      </c>
      <c r="Y102" s="287" t="str">
        <f t="shared" si="66"/>
        <v>山岡聡一</v>
      </c>
      <c r="Z102" s="262" t="str">
        <f t="shared" si="67"/>
        <v>財津達朗</v>
      </c>
      <c r="AA102" s="262" t="str">
        <f t="shared" si="68"/>
        <v>小川聡</v>
      </c>
      <c r="AB102" s="262" t="str">
        <f t="shared" si="69"/>
        <v>花形和秀</v>
      </c>
      <c r="AC102" s="262" t="str">
        <f t="shared" si="70"/>
        <v/>
      </c>
    </row>
    <row r="103" spans="1:34" ht="16.5">
      <c r="A103" s="28"/>
      <c r="B103" s="302" t="s">
        <v>258</v>
      </c>
      <c r="C103" s="303"/>
      <c r="D103" s="303"/>
      <c r="E103" s="303"/>
      <c r="F103" s="303"/>
      <c r="G103" s="178"/>
      <c r="H103" s="179"/>
      <c r="I103" s="179"/>
      <c r="J103" s="179"/>
      <c r="K103" s="178"/>
      <c r="L103" s="180"/>
      <c r="M103" s="24"/>
      <c r="N103" s="25" t="str">
        <f t="shared" si="60"/>
        <v/>
      </c>
      <c r="O103" s="25" t="str">
        <f t="shared" si="61"/>
        <v/>
      </c>
      <c r="Q103" s="115">
        <v>110</v>
      </c>
      <c r="X103" s="262" t="str">
        <f t="shared" si="65"/>
        <v>谷口智則</v>
      </c>
      <c r="Y103" s="287" t="str">
        <f t="shared" si="66"/>
        <v/>
      </c>
      <c r="Z103" s="262" t="str">
        <f t="shared" si="67"/>
        <v/>
      </c>
      <c r="AA103" s="262" t="str">
        <f t="shared" si="68"/>
        <v/>
      </c>
      <c r="AB103" s="262" t="str">
        <f t="shared" si="69"/>
        <v/>
      </c>
      <c r="AC103" s="262" t="str">
        <f t="shared" si="70"/>
        <v/>
      </c>
    </row>
    <row r="104" spans="1:34">
      <c r="A104" s="28"/>
      <c r="B104" s="181"/>
      <c r="C104" s="182">
        <v>1</v>
      </c>
      <c r="D104" s="183">
        <v>0.41666666666666669</v>
      </c>
      <c r="E104" s="231" t="s">
        <v>288</v>
      </c>
      <c r="F104" s="155" t="str">
        <f t="shared" ref="F104:F107" si="71">IF(E104="","",VLOOKUP(N104,TEAM_MST,3,FALSE))</f>
        <v>クイーン</v>
      </c>
      <c r="G104" s="285" t="str">
        <f t="shared" ref="G104:G107" si="72">IF(E104="","",VLOOKUP(N104,TEAM_MST,2,FALSE))</f>
        <v xml:space="preserve"> 旭町GF</v>
      </c>
      <c r="H104" s="292">
        <v>10</v>
      </c>
      <c r="I104" s="184" t="s">
        <v>1</v>
      </c>
      <c r="J104" s="184">
        <v>2</v>
      </c>
      <c r="K104" s="182" t="str">
        <f t="shared" ref="K104:K107" si="73">IF(E104="","",VLOOKUP(O104,TEAM_MST,2,FALSE))</f>
        <v xml:space="preserve"> ファンキー</v>
      </c>
      <c r="L104" s="186"/>
      <c r="M104" s="24"/>
      <c r="N104" s="25" t="str">
        <f t="shared" si="60"/>
        <v>Qa1</v>
      </c>
      <c r="O104" s="25" t="str">
        <f t="shared" si="61"/>
        <v>Qa2</v>
      </c>
      <c r="R104" s="115">
        <v>110</v>
      </c>
      <c r="S104" s="115">
        <v>97</v>
      </c>
      <c r="T104" s="297"/>
      <c r="U104" s="297"/>
      <c r="V104" s="115">
        <v>53</v>
      </c>
      <c r="X104" s="262" t="str">
        <f t="shared" si="65"/>
        <v/>
      </c>
      <c r="Y104" s="287" t="str">
        <f t="shared" si="66"/>
        <v>谷口智則</v>
      </c>
      <c r="Z104" s="262" t="str">
        <f t="shared" si="67"/>
        <v>竹川誠</v>
      </c>
      <c r="AA104" s="262" t="str">
        <f t="shared" si="68"/>
        <v/>
      </c>
      <c r="AB104" s="262" t="str">
        <f t="shared" si="69"/>
        <v/>
      </c>
      <c r="AC104" s="262" t="str">
        <f t="shared" si="70"/>
        <v>川村知恵</v>
      </c>
    </row>
    <row r="105" spans="1:34">
      <c r="A105" s="28"/>
      <c r="B105" s="181"/>
      <c r="C105" s="182">
        <v>2</v>
      </c>
      <c r="D105" s="183">
        <v>0.47916666666666669</v>
      </c>
      <c r="E105" s="231" t="s">
        <v>289</v>
      </c>
      <c r="F105" s="155" t="str">
        <f t="shared" si="71"/>
        <v>クイーン</v>
      </c>
      <c r="G105" s="285" t="str">
        <f t="shared" si="72"/>
        <v xml:space="preserve"> レッドフォックス</v>
      </c>
      <c r="H105" s="292">
        <v>10</v>
      </c>
      <c r="I105" s="184" t="s">
        <v>1</v>
      </c>
      <c r="J105" s="184">
        <v>5</v>
      </c>
      <c r="K105" s="182" t="str">
        <f t="shared" si="73"/>
        <v xml:space="preserve"> 櫻組</v>
      </c>
      <c r="L105" s="186"/>
      <c r="M105" s="24"/>
      <c r="N105" s="25" t="str">
        <f t="shared" si="60"/>
        <v>Qa3</v>
      </c>
      <c r="O105" s="25" t="str">
        <f t="shared" si="61"/>
        <v>Qa4</v>
      </c>
      <c r="R105" s="115">
        <v>97</v>
      </c>
      <c r="S105" s="115">
        <v>53</v>
      </c>
      <c r="T105" s="115">
        <v>28</v>
      </c>
      <c r="U105" s="115">
        <v>82</v>
      </c>
      <c r="V105" s="115"/>
      <c r="X105" s="262" t="str">
        <f t="shared" si="65"/>
        <v/>
      </c>
      <c r="Y105" s="287" t="str">
        <f t="shared" si="66"/>
        <v>竹川誠</v>
      </c>
      <c r="Z105" s="262" t="str">
        <f t="shared" si="67"/>
        <v>川村知恵</v>
      </c>
      <c r="AA105" s="262" t="str">
        <f t="shared" si="68"/>
        <v>巌智子</v>
      </c>
      <c r="AB105" s="262" t="str">
        <f t="shared" si="69"/>
        <v>芝田美代子</v>
      </c>
      <c r="AC105" s="262" t="str">
        <f t="shared" si="70"/>
        <v/>
      </c>
    </row>
    <row r="106" spans="1:34">
      <c r="A106" s="28"/>
      <c r="B106" s="181"/>
      <c r="C106" s="182">
        <v>3</v>
      </c>
      <c r="D106" s="183">
        <v>0.54166666666666663</v>
      </c>
      <c r="E106" s="232" t="s">
        <v>290</v>
      </c>
      <c r="F106" s="155" t="str">
        <f t="shared" si="71"/>
        <v>女子1部</v>
      </c>
      <c r="G106" s="285" t="str">
        <f t="shared" si="72"/>
        <v xml:space="preserve"> グロッキーズ</v>
      </c>
      <c r="H106" s="292">
        <v>7</v>
      </c>
      <c r="I106" s="184" t="s">
        <v>1</v>
      </c>
      <c r="J106" s="184">
        <v>0</v>
      </c>
      <c r="K106" s="182" t="str">
        <f t="shared" si="73"/>
        <v xml:space="preserve"> ひまわり</v>
      </c>
      <c r="L106" s="186"/>
      <c r="M106" s="24"/>
      <c r="N106" s="25" t="str">
        <f t="shared" si="60"/>
        <v>La1</v>
      </c>
      <c r="O106" s="25" t="str">
        <f t="shared" si="61"/>
        <v>La2</v>
      </c>
      <c r="R106" s="115">
        <v>110</v>
      </c>
      <c r="S106" s="115">
        <v>53</v>
      </c>
      <c r="T106" s="115">
        <v>82</v>
      </c>
      <c r="U106" s="115">
        <v>97</v>
      </c>
      <c r="V106" s="115"/>
      <c r="X106" s="262" t="str">
        <f t="shared" si="65"/>
        <v/>
      </c>
      <c r="Y106" s="287" t="str">
        <f t="shared" si="66"/>
        <v>谷口智則</v>
      </c>
      <c r="Z106" s="262" t="str">
        <f t="shared" si="67"/>
        <v>川村知恵</v>
      </c>
      <c r="AA106" s="262" t="str">
        <f t="shared" si="68"/>
        <v>芝田美代子</v>
      </c>
      <c r="AB106" s="262" t="str">
        <f t="shared" si="69"/>
        <v>竹川誠</v>
      </c>
      <c r="AC106" s="262" t="str">
        <f t="shared" si="70"/>
        <v/>
      </c>
    </row>
    <row r="107" spans="1:34">
      <c r="A107" s="28"/>
      <c r="B107" s="191"/>
      <c r="C107" s="182">
        <v>4</v>
      </c>
      <c r="D107" s="183">
        <v>0.60416666666666663</v>
      </c>
      <c r="E107" s="232" t="s">
        <v>291</v>
      </c>
      <c r="F107" s="155" t="str">
        <f t="shared" si="71"/>
        <v>女子1部</v>
      </c>
      <c r="G107" s="184" t="str">
        <f t="shared" si="72"/>
        <v xml:space="preserve"> ファイターズ</v>
      </c>
      <c r="H107" s="185">
        <v>4</v>
      </c>
      <c r="I107" s="184" t="s">
        <v>1</v>
      </c>
      <c r="J107" s="285">
        <v>12</v>
      </c>
      <c r="K107" s="286" t="str">
        <f t="shared" si="73"/>
        <v xml:space="preserve"> マザーズ</v>
      </c>
      <c r="L107" s="186"/>
      <c r="M107" s="24"/>
      <c r="N107" s="25" t="str">
        <f t="shared" si="60"/>
        <v>La3</v>
      </c>
      <c r="O107" s="25" t="str">
        <f t="shared" si="61"/>
        <v>La4</v>
      </c>
      <c r="R107" s="115">
        <v>97</v>
      </c>
      <c r="S107" s="115">
        <v>82</v>
      </c>
      <c r="T107" s="115">
        <v>152</v>
      </c>
      <c r="U107" s="115">
        <v>110</v>
      </c>
      <c r="V107" s="115"/>
      <c r="X107" s="262" t="str">
        <f t="shared" si="65"/>
        <v/>
      </c>
      <c r="Y107" s="287" t="str">
        <f t="shared" si="66"/>
        <v>竹川誠</v>
      </c>
      <c r="Z107" s="262" t="str">
        <f t="shared" si="67"/>
        <v>芝田美代子</v>
      </c>
      <c r="AA107" s="262" t="str">
        <f t="shared" si="68"/>
        <v>三津木侑希</v>
      </c>
      <c r="AB107" s="262" t="str">
        <f t="shared" si="69"/>
        <v>谷口智則</v>
      </c>
      <c r="AC107" s="262" t="str">
        <f t="shared" si="70"/>
        <v/>
      </c>
    </row>
    <row r="108" spans="1:34" s="10" customFormat="1">
      <c r="A108" s="9"/>
      <c r="B108" s="30"/>
      <c r="C108" s="31"/>
      <c r="D108" s="32"/>
      <c r="E108" s="30"/>
      <c r="F108" s="30"/>
      <c r="G108" s="167"/>
      <c r="H108" s="30"/>
      <c r="I108" s="30"/>
      <c r="J108" s="30"/>
      <c r="K108" s="167"/>
      <c r="L108" s="33"/>
      <c r="N108" s="11"/>
      <c r="O108" s="11"/>
      <c r="X108" s="262" t="str">
        <f t="shared" si="0"/>
        <v/>
      </c>
      <c r="Y108" s="287" t="str">
        <f t="shared" si="1"/>
        <v/>
      </c>
      <c r="Z108" s="262" t="str">
        <f t="shared" si="2"/>
        <v/>
      </c>
      <c r="AA108" s="262" t="str">
        <f t="shared" si="3"/>
        <v/>
      </c>
      <c r="AB108" s="262" t="str">
        <f t="shared" si="4"/>
        <v/>
      </c>
      <c r="AC108" s="262" t="str">
        <f t="shared" si="5"/>
        <v/>
      </c>
    </row>
    <row r="109" spans="1:34" ht="19.5">
      <c r="A109" s="6" t="s">
        <v>274</v>
      </c>
      <c r="B109" s="84"/>
      <c r="C109" s="85"/>
      <c r="D109" s="85"/>
      <c r="E109" s="85"/>
      <c r="F109" s="85"/>
      <c r="G109" s="166"/>
      <c r="H109" s="85"/>
      <c r="I109" s="85"/>
      <c r="J109" s="85"/>
      <c r="K109" s="166"/>
      <c r="L109" s="86"/>
      <c r="M109" s="24"/>
      <c r="N109" s="25" t="str">
        <f>IF(E109="","",LEFT(E109,3))</f>
        <v/>
      </c>
      <c r="O109" s="25" t="str">
        <f>IF(E109="","",LEFT(E109,2)&amp;MID(E109,4,1))</f>
        <v/>
      </c>
      <c r="Q109" s="170"/>
      <c r="R109" s="170"/>
      <c r="S109" s="170"/>
      <c r="T109" s="170"/>
      <c r="U109" s="170"/>
      <c r="V109" s="170"/>
      <c r="W109" s="170"/>
      <c r="X109" s="262" t="str">
        <f t="shared" si="0"/>
        <v/>
      </c>
      <c r="Y109" s="287" t="str">
        <f t="shared" si="1"/>
        <v/>
      </c>
      <c r="Z109" s="262" t="str">
        <f t="shared" si="2"/>
        <v/>
      </c>
      <c r="AA109" s="262" t="str">
        <f t="shared" si="3"/>
        <v/>
      </c>
      <c r="AB109" s="262" t="str">
        <f t="shared" si="4"/>
        <v/>
      </c>
      <c r="AC109" s="262" t="str">
        <f t="shared" si="5"/>
        <v/>
      </c>
      <c r="AD109" s="170"/>
      <c r="AF109" s="170"/>
      <c r="AG109" s="170"/>
      <c r="AH109" s="170"/>
    </row>
    <row r="110" spans="1:34">
      <c r="A110" s="28"/>
      <c r="B110" s="300" t="s">
        <v>7</v>
      </c>
      <c r="C110" s="301"/>
      <c r="D110" s="87" t="s">
        <v>6</v>
      </c>
      <c r="E110" s="123" t="s">
        <v>5</v>
      </c>
      <c r="F110" s="123" t="s">
        <v>4</v>
      </c>
      <c r="G110" s="123" t="s">
        <v>3</v>
      </c>
      <c r="H110" s="124"/>
      <c r="I110" s="125" t="s">
        <v>1</v>
      </c>
      <c r="J110" s="123"/>
      <c r="K110" s="123" t="s">
        <v>2</v>
      </c>
      <c r="L110" s="123"/>
      <c r="M110" s="24"/>
      <c r="N110" s="25" t="str">
        <f t="shared" ref="N110" si="74">IF(E110="","",LEFT(E110,3))</f>
        <v>Gno</v>
      </c>
      <c r="O110" s="25" t="str">
        <f t="shared" ref="O110" si="75">IF(E110="","",LEFT(E110,2)&amp;MID(E110,4,1))</f>
        <v>Gn</v>
      </c>
      <c r="Q110" s="170"/>
      <c r="R110" s="170"/>
      <c r="S110" s="170"/>
      <c r="T110" s="170"/>
      <c r="U110" s="170"/>
      <c r="V110" s="170"/>
      <c r="W110" s="170"/>
      <c r="X110" s="262" t="str">
        <f t="shared" si="0"/>
        <v/>
      </c>
      <c r="Y110" s="287" t="str">
        <f t="shared" si="1"/>
        <v/>
      </c>
      <c r="Z110" s="262" t="str">
        <f t="shared" si="2"/>
        <v/>
      </c>
      <c r="AA110" s="262" t="str">
        <f t="shared" si="3"/>
        <v/>
      </c>
      <c r="AB110" s="262" t="str">
        <f t="shared" si="4"/>
        <v/>
      </c>
      <c r="AC110" s="262" t="str">
        <f t="shared" si="5"/>
        <v/>
      </c>
      <c r="AD110" s="170"/>
      <c r="AF110" s="170"/>
      <c r="AG110" s="170"/>
      <c r="AH110" s="170"/>
    </row>
    <row r="111" spans="1:34" ht="16.5">
      <c r="A111" s="28"/>
      <c r="B111" s="302" t="s">
        <v>264</v>
      </c>
      <c r="C111" s="303"/>
      <c r="D111" s="303"/>
      <c r="E111" s="303"/>
      <c r="F111" s="303"/>
      <c r="G111" s="178"/>
      <c r="H111" s="179"/>
      <c r="I111" s="179"/>
      <c r="J111" s="179"/>
      <c r="K111" s="178"/>
      <c r="L111" s="180"/>
      <c r="M111" s="24"/>
      <c r="N111" s="25" t="str">
        <f t="shared" ref="N111:N119" si="76">IF(E111="","",LEFT(E111,3))</f>
        <v/>
      </c>
      <c r="O111" s="25" t="str">
        <f t="shared" ref="O111:O119" si="77">IF(E111="","",LEFT(E111,2)&amp;MID(E111,4,1))</f>
        <v/>
      </c>
      <c r="Q111" s="263">
        <v>9</v>
      </c>
      <c r="R111" s="170"/>
      <c r="S111" s="170"/>
      <c r="T111" s="170"/>
      <c r="U111" s="170"/>
      <c r="V111" s="170"/>
      <c r="W111" s="170"/>
      <c r="X111" s="262" t="str">
        <f t="shared" si="0"/>
        <v>荒木裕一</v>
      </c>
      <c r="Y111" s="287" t="str">
        <f t="shared" si="1"/>
        <v/>
      </c>
      <c r="Z111" s="262" t="str">
        <f t="shared" si="2"/>
        <v/>
      </c>
      <c r="AA111" s="262" t="str">
        <f t="shared" si="3"/>
        <v/>
      </c>
      <c r="AB111" s="262" t="str">
        <f t="shared" si="4"/>
        <v/>
      </c>
      <c r="AC111" s="262" t="str">
        <f t="shared" si="5"/>
        <v/>
      </c>
      <c r="AD111" s="170"/>
      <c r="AF111" s="170"/>
      <c r="AG111" s="170"/>
      <c r="AH111" s="170"/>
    </row>
    <row r="112" spans="1:34" ht="18.75" customHeight="1">
      <c r="A112" s="28"/>
      <c r="B112" s="181"/>
      <c r="C112" s="182">
        <v>1</v>
      </c>
      <c r="D112" s="183"/>
      <c r="E112" s="304" t="s">
        <v>922</v>
      </c>
      <c r="F112" s="305"/>
      <c r="G112" s="305"/>
      <c r="H112" s="305"/>
      <c r="I112" s="305"/>
      <c r="J112" s="305"/>
      <c r="K112" s="305"/>
      <c r="L112" s="306"/>
      <c r="M112" s="24"/>
      <c r="N112" s="25" t="e">
        <f>IF(#REF!="","",LEFT(#REF!,3))</f>
        <v>#REF!</v>
      </c>
      <c r="O112" s="25" t="e">
        <f>IF(#REF!="","",LEFT(#REF!,2)&amp;MID(#REF!,4,1))</f>
        <v>#REF!</v>
      </c>
      <c r="P112" s="29"/>
      <c r="Q112" s="170"/>
      <c r="R112" s="170"/>
      <c r="S112" s="170"/>
      <c r="T112" s="170"/>
      <c r="U112" s="170"/>
      <c r="V112" s="170"/>
      <c r="W112" s="170"/>
      <c r="X112" s="262" t="str">
        <f t="shared" si="0"/>
        <v/>
      </c>
      <c r="Y112" s="287" t="str">
        <f t="shared" si="1"/>
        <v/>
      </c>
      <c r="Z112" s="262" t="str">
        <f t="shared" si="2"/>
        <v/>
      </c>
      <c r="AA112" s="262" t="str">
        <f t="shared" si="3"/>
        <v/>
      </c>
      <c r="AB112" s="262" t="str">
        <f t="shared" si="4"/>
        <v/>
      </c>
      <c r="AC112" s="262" t="str">
        <f t="shared" si="5"/>
        <v/>
      </c>
      <c r="AD112" s="170"/>
      <c r="AE112" s="29"/>
      <c r="AF112" s="170"/>
      <c r="AG112" s="170"/>
      <c r="AH112" s="170"/>
    </row>
    <row r="113" spans="1:34">
      <c r="A113" s="28"/>
      <c r="B113" s="181"/>
      <c r="C113" s="182">
        <v>2</v>
      </c>
      <c r="D113" s="183">
        <v>0.41666666666666669</v>
      </c>
      <c r="E113" s="307"/>
      <c r="F113" s="308"/>
      <c r="G113" s="308"/>
      <c r="H113" s="308"/>
      <c r="I113" s="308"/>
      <c r="J113" s="308"/>
      <c r="K113" s="308"/>
      <c r="L113" s="309"/>
      <c r="M113" s="24"/>
      <c r="N113" s="25" t="str">
        <f t="shared" si="76"/>
        <v/>
      </c>
      <c r="O113" s="25" t="str">
        <f t="shared" si="77"/>
        <v/>
      </c>
      <c r="P113" s="29"/>
      <c r="Q113" s="170"/>
      <c r="R113" s="170"/>
      <c r="S113" s="170"/>
      <c r="T113" s="170"/>
      <c r="U113" s="170"/>
      <c r="V113" s="170"/>
      <c r="W113" s="170"/>
      <c r="X113" s="262" t="str">
        <f t="shared" si="0"/>
        <v/>
      </c>
      <c r="Y113" s="287" t="str">
        <f t="shared" si="1"/>
        <v/>
      </c>
      <c r="Z113" s="262" t="str">
        <f t="shared" si="2"/>
        <v/>
      </c>
      <c r="AA113" s="262" t="str">
        <f t="shared" si="3"/>
        <v/>
      </c>
      <c r="AB113" s="262" t="str">
        <f t="shared" si="4"/>
        <v/>
      </c>
      <c r="AC113" s="262" t="str">
        <f t="shared" si="5"/>
        <v/>
      </c>
      <c r="AD113" s="170"/>
      <c r="AE113" s="29"/>
      <c r="AF113" s="170"/>
      <c r="AG113" s="170"/>
      <c r="AH113" s="170"/>
    </row>
    <row r="114" spans="1:34">
      <c r="A114" s="28"/>
      <c r="B114" s="181"/>
      <c r="C114" s="182">
        <v>3</v>
      </c>
      <c r="D114" s="221">
        <v>0.47916666666666669</v>
      </c>
      <c r="E114" s="223" t="s">
        <v>275</v>
      </c>
      <c r="F114" s="155" t="str">
        <f t="shared" ref="F114:F116" si="78">IF(E114="","",VLOOKUP(N114,TEAM_MST,3,FALSE))</f>
        <v>キング</v>
      </c>
      <c r="G114" s="184" t="str">
        <f t="shared" ref="G114:G116" si="79">IF(E114="","",VLOOKUP(N114,TEAM_MST,2,FALSE))</f>
        <v xml:space="preserve"> ローソン</v>
      </c>
      <c r="H114" s="185">
        <v>1</v>
      </c>
      <c r="I114" s="184" t="s">
        <v>1</v>
      </c>
      <c r="J114" s="285">
        <v>11</v>
      </c>
      <c r="K114" s="286" t="str">
        <f t="shared" ref="K114:K116" si="80">IF(E114="","",VLOOKUP(O114,TEAM_MST,2,FALSE))</f>
        <v xml:space="preserve"> 沼町内会</v>
      </c>
      <c r="L114" s="186"/>
      <c r="M114" s="24"/>
      <c r="N114" s="25" t="str">
        <f t="shared" si="76"/>
        <v>Ka1</v>
      </c>
      <c r="O114" s="25" t="str">
        <f t="shared" si="77"/>
        <v>Ka2</v>
      </c>
      <c r="R114" s="263">
        <v>128</v>
      </c>
      <c r="S114" s="263">
        <v>97</v>
      </c>
      <c r="T114" s="263">
        <v>4</v>
      </c>
      <c r="U114" s="263">
        <v>165</v>
      </c>
      <c r="V114" s="263">
        <v>94</v>
      </c>
      <c r="X114" s="262" t="str">
        <f t="shared" si="0"/>
        <v/>
      </c>
      <c r="Y114" s="287" t="str">
        <f t="shared" si="1"/>
        <v>二本松淳一</v>
      </c>
      <c r="Z114" s="262" t="str">
        <f t="shared" si="2"/>
        <v>竹川誠</v>
      </c>
      <c r="AA114" s="262" t="str">
        <f t="shared" si="3"/>
        <v>阿部雄次</v>
      </c>
      <c r="AB114" s="262" t="str">
        <f t="shared" si="4"/>
        <v>山岡聡一</v>
      </c>
      <c r="AC114" s="262" t="str">
        <f t="shared" si="5"/>
        <v>関野進</v>
      </c>
    </row>
    <row r="115" spans="1:34">
      <c r="A115" s="28"/>
      <c r="B115" s="181"/>
      <c r="C115" s="182">
        <v>4</v>
      </c>
      <c r="D115" s="221">
        <v>0.54166666666666663</v>
      </c>
      <c r="E115" s="224" t="s">
        <v>276</v>
      </c>
      <c r="F115" s="155" t="str">
        <f t="shared" si="78"/>
        <v>キング</v>
      </c>
      <c r="G115" s="184" t="str">
        <f t="shared" si="79"/>
        <v xml:space="preserve"> ドリンカーズ</v>
      </c>
      <c r="H115" s="185">
        <v>5</v>
      </c>
      <c r="I115" s="184" t="s">
        <v>1</v>
      </c>
      <c r="J115" s="285">
        <v>10</v>
      </c>
      <c r="K115" s="286" t="str">
        <f t="shared" si="80"/>
        <v xml:space="preserve"> エイトロマンス</v>
      </c>
      <c r="L115" s="186"/>
      <c r="M115" s="24"/>
      <c r="N115" s="25" t="str">
        <f t="shared" si="76"/>
        <v>Ka3</v>
      </c>
      <c r="O115" s="25" t="str">
        <f t="shared" si="77"/>
        <v>Ka4</v>
      </c>
      <c r="R115" s="263">
        <v>67</v>
      </c>
      <c r="S115" s="263">
        <v>4</v>
      </c>
      <c r="T115" s="263">
        <v>147</v>
      </c>
      <c r="U115" s="263">
        <v>40</v>
      </c>
      <c r="V115" s="263">
        <v>999</v>
      </c>
      <c r="X115" s="262" t="str">
        <f t="shared" si="0"/>
        <v/>
      </c>
      <c r="Y115" s="287" t="str">
        <f t="shared" si="1"/>
        <v>小林正光</v>
      </c>
      <c r="Z115" s="262" t="str">
        <f t="shared" si="2"/>
        <v>阿部雄次</v>
      </c>
      <c r="AA115" s="262" t="str">
        <f t="shared" si="3"/>
        <v>松原浩二</v>
      </c>
      <c r="AB115" s="262" t="str">
        <f t="shared" si="4"/>
        <v>小澤克弘</v>
      </c>
      <c r="AC115" s="291" t="s">
        <v>951</v>
      </c>
      <c r="AD115" s="1" t="s">
        <v>957</v>
      </c>
    </row>
    <row r="116" spans="1:34">
      <c r="A116" s="28"/>
      <c r="B116" s="188"/>
      <c r="C116" s="182">
        <v>5</v>
      </c>
      <c r="D116" s="222">
        <v>0.60416666666666663</v>
      </c>
      <c r="E116" s="282" t="s">
        <v>919</v>
      </c>
      <c r="F116" s="155" t="str">
        <f t="shared" si="78"/>
        <v>男子1部</v>
      </c>
      <c r="G116" s="184" t="str">
        <f t="shared" si="79"/>
        <v xml:space="preserve"> フューチャーズ</v>
      </c>
      <c r="H116" s="185">
        <v>4</v>
      </c>
      <c r="I116" s="184" t="s">
        <v>1</v>
      </c>
      <c r="J116" s="285">
        <v>8</v>
      </c>
      <c r="K116" s="286" t="str">
        <f t="shared" si="80"/>
        <v xml:space="preserve"> ナウシカ</v>
      </c>
      <c r="L116" s="186"/>
      <c r="M116" s="24"/>
      <c r="N116" s="25" t="str">
        <f t="shared" si="76"/>
        <v>Aa1</v>
      </c>
      <c r="O116" s="25" t="str">
        <f t="shared" si="77"/>
        <v>Aa2</v>
      </c>
      <c r="R116" s="115">
        <v>97</v>
      </c>
      <c r="S116" s="115">
        <v>165</v>
      </c>
      <c r="T116" s="115">
        <v>86</v>
      </c>
      <c r="U116" s="115">
        <v>60</v>
      </c>
      <c r="V116" s="263">
        <v>999</v>
      </c>
      <c r="X116" s="262" t="str">
        <f t="shared" si="0"/>
        <v/>
      </c>
      <c r="Y116" s="287" t="str">
        <f t="shared" si="1"/>
        <v>竹川誠</v>
      </c>
      <c r="Z116" s="262" t="str">
        <f t="shared" si="2"/>
        <v>山岡聡一</v>
      </c>
      <c r="AA116" s="262" t="str">
        <f t="shared" si="3"/>
        <v>島田昌之</v>
      </c>
      <c r="AB116" s="262" t="str">
        <f t="shared" si="4"/>
        <v>工藤啓太郎</v>
      </c>
      <c r="AC116" s="291" t="s">
        <v>926</v>
      </c>
      <c r="AD116" s="1" t="s">
        <v>957</v>
      </c>
    </row>
    <row r="117" spans="1:34" ht="16.5">
      <c r="A117" s="28"/>
      <c r="B117" s="302" t="s">
        <v>169</v>
      </c>
      <c r="C117" s="303"/>
      <c r="D117" s="303"/>
      <c r="E117" s="310"/>
      <c r="F117" s="303"/>
      <c r="G117" s="178"/>
      <c r="H117" s="179"/>
      <c r="I117" s="179"/>
      <c r="J117" s="179"/>
      <c r="K117" s="178"/>
      <c r="L117" s="180"/>
      <c r="M117" s="24"/>
      <c r="N117" s="25" t="str">
        <f t="shared" si="76"/>
        <v/>
      </c>
      <c r="O117" s="25" t="str">
        <f t="shared" si="77"/>
        <v/>
      </c>
      <c r="Q117" s="115">
        <v>70</v>
      </c>
      <c r="X117" s="262" t="str">
        <f t="shared" si="0"/>
        <v>財津達朗</v>
      </c>
      <c r="Y117" s="287" t="str">
        <f t="shared" si="1"/>
        <v/>
      </c>
      <c r="Z117" s="262" t="str">
        <f t="shared" si="2"/>
        <v/>
      </c>
      <c r="AA117" s="262" t="str">
        <f t="shared" si="3"/>
        <v/>
      </c>
      <c r="AB117" s="262" t="str">
        <f t="shared" si="4"/>
        <v/>
      </c>
      <c r="AC117" s="262" t="str">
        <f t="shared" si="5"/>
        <v/>
      </c>
    </row>
    <row r="118" spans="1:34">
      <c r="A118" s="28"/>
      <c r="B118" s="188"/>
      <c r="C118" s="182">
        <v>4</v>
      </c>
      <c r="D118" s="183">
        <v>0.52083333333333337</v>
      </c>
      <c r="E118" s="226" t="s">
        <v>279</v>
      </c>
      <c r="F118" s="155" t="str">
        <f t="shared" ref="F118:F119" si="81">IF(E118="","",VLOOKUP(N118,TEAM_MST,3,FALSE))</f>
        <v>男子1部</v>
      </c>
      <c r="G118" s="184" t="str">
        <f t="shared" ref="G118:G119" si="82">IF(E118="","",VLOOKUP(N118,TEAM_MST,2,FALSE))</f>
        <v xml:space="preserve"> 南つくし野</v>
      </c>
      <c r="H118" s="185">
        <v>0</v>
      </c>
      <c r="I118" s="184" t="s">
        <v>1</v>
      </c>
      <c r="J118" s="285">
        <v>21</v>
      </c>
      <c r="K118" s="286" t="str">
        <f t="shared" ref="K118:K119" si="83">IF(E118="","",VLOOKUP(O118,TEAM_MST,2,FALSE))</f>
        <v xml:space="preserve"> ドリンカーズM</v>
      </c>
      <c r="L118" s="186"/>
      <c r="M118" s="24"/>
      <c r="N118" s="25" t="str">
        <f t="shared" si="76"/>
        <v>Ab1</v>
      </c>
      <c r="O118" s="25" t="str">
        <f t="shared" si="77"/>
        <v>Ab2</v>
      </c>
      <c r="R118" s="115">
        <v>26</v>
      </c>
      <c r="S118" s="115">
        <v>11</v>
      </c>
      <c r="T118" s="115">
        <v>70</v>
      </c>
      <c r="U118" s="115">
        <v>82</v>
      </c>
      <c r="V118" s="115">
        <v>24</v>
      </c>
      <c r="X118" s="262" t="str">
        <f t="shared" si="0"/>
        <v/>
      </c>
      <c r="Y118" s="287" t="str">
        <f t="shared" si="1"/>
        <v>伊福哲夫</v>
      </c>
      <c r="Z118" s="262" t="str">
        <f t="shared" si="2"/>
        <v>飯島輝夫</v>
      </c>
      <c r="AA118" s="262" t="str">
        <f t="shared" si="3"/>
        <v>財津達朗</v>
      </c>
      <c r="AB118" s="262" t="str">
        <f t="shared" si="4"/>
        <v>芝田美代子</v>
      </c>
      <c r="AC118" s="262" t="str">
        <f t="shared" si="5"/>
        <v>稲村茂雄</v>
      </c>
    </row>
    <row r="119" spans="1:34">
      <c r="A119" s="28"/>
      <c r="B119" s="190"/>
      <c r="C119" s="182">
        <v>5</v>
      </c>
      <c r="D119" s="189">
        <v>0.58333333333333337</v>
      </c>
      <c r="E119" s="225" t="s">
        <v>277</v>
      </c>
      <c r="F119" s="155" t="str">
        <f t="shared" si="81"/>
        <v>男子1部</v>
      </c>
      <c r="G119" s="184" t="str">
        <f t="shared" si="82"/>
        <v xml:space="preserve"> サザンストリーム</v>
      </c>
      <c r="H119" s="185">
        <v>5</v>
      </c>
      <c r="I119" s="184" t="s">
        <v>1</v>
      </c>
      <c r="J119" s="285">
        <v>7</v>
      </c>
      <c r="K119" s="286" t="str">
        <f t="shared" si="83"/>
        <v xml:space="preserve"> 協栄</v>
      </c>
      <c r="L119" s="186"/>
      <c r="M119" s="24"/>
      <c r="N119" s="25" t="str">
        <f t="shared" si="76"/>
        <v>Ab3</v>
      </c>
      <c r="O119" s="25" t="str">
        <f t="shared" si="77"/>
        <v>Ab4</v>
      </c>
      <c r="R119" s="115">
        <v>24</v>
      </c>
      <c r="S119" s="115">
        <v>70</v>
      </c>
      <c r="T119" s="115">
        <v>162</v>
      </c>
      <c r="U119" s="115">
        <v>66</v>
      </c>
      <c r="V119" s="115"/>
      <c r="X119" s="262" t="str">
        <f t="shared" si="0"/>
        <v/>
      </c>
      <c r="Y119" s="287" t="str">
        <f t="shared" si="1"/>
        <v>稲村茂雄</v>
      </c>
      <c r="Z119" s="262" t="str">
        <f t="shared" si="2"/>
        <v>財津達朗</v>
      </c>
      <c r="AA119" s="262" t="str">
        <f t="shared" si="3"/>
        <v>八木澤崇之</v>
      </c>
      <c r="AB119" s="262" t="str">
        <f t="shared" si="4"/>
        <v>小林将平</v>
      </c>
      <c r="AC119" s="262" t="str">
        <f t="shared" si="5"/>
        <v/>
      </c>
    </row>
    <row r="120" spans="1:34" s="29" customFormat="1">
      <c r="A120" s="117"/>
      <c r="B120" s="118"/>
      <c r="C120" s="119"/>
      <c r="D120" s="120"/>
      <c r="E120" s="118"/>
      <c r="F120" s="118"/>
      <c r="G120" s="165"/>
      <c r="H120" s="118"/>
      <c r="I120" s="118"/>
      <c r="J120" s="118"/>
      <c r="K120" s="165"/>
      <c r="L120" s="121"/>
      <c r="N120" s="122" t="str">
        <f>IF(E120="","",LEFT(E120,3))</f>
        <v/>
      </c>
      <c r="O120" s="122" t="str">
        <f>IF(E120="","",LEFT(E120,2)&amp;MID(E120,4,1))</f>
        <v/>
      </c>
      <c r="P120" s="1"/>
      <c r="Q120" s="170"/>
      <c r="R120" s="170"/>
      <c r="S120" s="170"/>
      <c r="T120" s="170"/>
      <c r="U120" s="170"/>
      <c r="V120" s="170"/>
      <c r="W120" s="170"/>
      <c r="X120" s="262" t="str">
        <f t="shared" si="0"/>
        <v/>
      </c>
      <c r="Y120" s="287" t="str">
        <f t="shared" si="1"/>
        <v/>
      </c>
      <c r="Z120" s="262" t="str">
        <f t="shared" si="2"/>
        <v/>
      </c>
      <c r="AA120" s="262" t="str">
        <f t="shared" si="3"/>
        <v/>
      </c>
      <c r="AB120" s="262" t="str">
        <f t="shared" si="4"/>
        <v/>
      </c>
      <c r="AC120" s="262" t="str">
        <f t="shared" si="5"/>
        <v/>
      </c>
      <c r="AD120" s="170"/>
      <c r="AE120" s="1"/>
      <c r="AF120" s="170"/>
      <c r="AG120" s="170"/>
      <c r="AH120" s="170"/>
    </row>
    <row r="121" spans="1:34" s="26" customFormat="1" ht="21">
      <c r="A121" s="213" t="s">
        <v>235</v>
      </c>
      <c r="B121" s="214"/>
      <c r="C121" s="215"/>
      <c r="D121" s="216"/>
      <c r="E121" s="217"/>
      <c r="F121" s="217"/>
      <c r="G121" s="218"/>
      <c r="H121" s="217"/>
      <c r="I121" s="217"/>
      <c r="J121" s="217"/>
      <c r="K121" s="219"/>
      <c r="L121" s="220"/>
      <c r="M121" s="22"/>
      <c r="N121" s="23"/>
      <c r="O121" s="23"/>
      <c r="P121" s="1"/>
      <c r="Q121" s="170"/>
      <c r="R121" s="170"/>
      <c r="S121" s="170"/>
      <c r="T121" s="170"/>
      <c r="U121" s="170"/>
      <c r="V121" s="170"/>
      <c r="W121" s="170"/>
      <c r="X121" s="262" t="str">
        <f t="shared" si="0"/>
        <v/>
      </c>
      <c r="Y121" s="287" t="str">
        <f t="shared" si="1"/>
        <v/>
      </c>
      <c r="Z121" s="262" t="str">
        <f t="shared" si="2"/>
        <v/>
      </c>
      <c r="AA121" s="262" t="str">
        <f t="shared" si="3"/>
        <v/>
      </c>
      <c r="AB121" s="262" t="str">
        <f t="shared" si="4"/>
        <v/>
      </c>
      <c r="AC121" s="262" t="str">
        <f t="shared" si="5"/>
        <v/>
      </c>
      <c r="AD121" s="170"/>
      <c r="AE121" s="1"/>
      <c r="AF121" s="170"/>
      <c r="AG121" s="170"/>
      <c r="AH121" s="170"/>
    </row>
    <row r="122" spans="1:34" ht="19.5">
      <c r="A122" s="6" t="s">
        <v>355</v>
      </c>
      <c r="B122" s="84"/>
      <c r="C122" s="85"/>
      <c r="D122" s="85"/>
      <c r="E122" s="85"/>
      <c r="F122" s="85"/>
      <c r="G122" s="166"/>
      <c r="H122" s="85"/>
      <c r="I122" s="85"/>
      <c r="J122" s="85"/>
      <c r="K122" s="166"/>
      <c r="L122" s="86"/>
      <c r="M122" s="24"/>
      <c r="N122" s="25" t="str">
        <f>IF(E122="","",LEFT(E122,3))</f>
        <v/>
      </c>
      <c r="O122" s="25" t="str">
        <f>IF(E122="","",LEFT(E122,2)&amp;MID(E122,4,1))</f>
        <v/>
      </c>
      <c r="X122" s="262" t="str">
        <f t="shared" ref="X122:X185" si="84">IF(Q122=0,"",VLOOKUP(Q122,UMP_MST,3,FALSE))</f>
        <v/>
      </c>
      <c r="Y122" s="287" t="str">
        <f t="shared" ref="Y122:Y185" si="85">IF(R122=0,"",VLOOKUP(R122,UMP_MST,3,FALSE))</f>
        <v/>
      </c>
      <c r="Z122" s="262" t="str">
        <f t="shared" ref="Z122:Z185" si="86">IF(S122=0,"",VLOOKUP(S122,UMP_MST,3,FALSE))</f>
        <v/>
      </c>
      <c r="AA122" s="262" t="str">
        <f t="shared" ref="AA122:AA185" si="87">IF(T122=0,"",VLOOKUP(T122,UMP_MST,3,FALSE))</f>
        <v/>
      </c>
      <c r="AB122" s="262" t="str">
        <f t="shared" ref="AB122:AB185" si="88">IF(U122=0,"",VLOOKUP(U122,UMP_MST,3,FALSE))</f>
        <v/>
      </c>
      <c r="AC122" s="262" t="str">
        <f t="shared" ref="AC122:AC185" si="89">IF(V122=0,"",VLOOKUP(V122,UMP_MST,3,FALSE))</f>
        <v/>
      </c>
    </row>
    <row r="123" spans="1:34">
      <c r="A123" s="28"/>
      <c r="B123" s="300" t="s">
        <v>7</v>
      </c>
      <c r="C123" s="301"/>
      <c r="D123" s="87" t="s">
        <v>6</v>
      </c>
      <c r="E123" s="123" t="s">
        <v>5</v>
      </c>
      <c r="F123" s="123" t="s">
        <v>4</v>
      </c>
      <c r="G123" s="123" t="s">
        <v>3</v>
      </c>
      <c r="H123" s="124"/>
      <c r="I123" s="125" t="s">
        <v>1</v>
      </c>
      <c r="J123" s="123"/>
      <c r="K123" s="123" t="s">
        <v>2</v>
      </c>
      <c r="L123" s="123"/>
      <c r="M123" s="24"/>
      <c r="N123" s="25" t="str">
        <f t="shared" ref="N123:N126" si="90">IF(E123="","",LEFT(E123,3))</f>
        <v>Gno</v>
      </c>
      <c r="O123" s="25" t="str">
        <f t="shared" ref="O123:O126" si="91">IF(E123="","",LEFT(E123,2)&amp;MID(E123,4,1))</f>
        <v>Gn</v>
      </c>
      <c r="X123" s="262" t="str">
        <f t="shared" si="84"/>
        <v/>
      </c>
      <c r="Y123" s="287" t="str">
        <f t="shared" si="85"/>
        <v/>
      </c>
      <c r="Z123" s="262" t="str">
        <f t="shared" si="86"/>
        <v/>
      </c>
      <c r="AA123" s="262" t="str">
        <f t="shared" si="87"/>
        <v/>
      </c>
      <c r="AB123" s="262" t="str">
        <f t="shared" si="88"/>
        <v/>
      </c>
      <c r="AC123" s="262" t="str">
        <f t="shared" si="89"/>
        <v/>
      </c>
    </row>
    <row r="124" spans="1:34" ht="16.5">
      <c r="A124" s="28"/>
      <c r="B124" s="302" t="s">
        <v>169</v>
      </c>
      <c r="C124" s="303"/>
      <c r="D124" s="303"/>
      <c r="E124" s="303"/>
      <c r="F124" s="303"/>
      <c r="G124" s="178"/>
      <c r="H124" s="179"/>
      <c r="I124" s="179"/>
      <c r="J124" s="179"/>
      <c r="K124" s="178"/>
      <c r="L124" s="180"/>
      <c r="M124" s="24"/>
      <c r="N124" s="25" t="str">
        <f t="shared" si="90"/>
        <v/>
      </c>
      <c r="O124" s="25" t="str">
        <f t="shared" si="91"/>
        <v/>
      </c>
      <c r="Q124" s="115"/>
      <c r="X124" s="262" t="str">
        <f t="shared" si="84"/>
        <v/>
      </c>
      <c r="Y124" s="287" t="str">
        <f t="shared" si="85"/>
        <v/>
      </c>
      <c r="Z124" s="262" t="str">
        <f t="shared" si="86"/>
        <v/>
      </c>
      <c r="AA124" s="262" t="str">
        <f t="shared" si="87"/>
        <v/>
      </c>
      <c r="AB124" s="262" t="str">
        <f t="shared" si="88"/>
        <v/>
      </c>
      <c r="AC124" s="262" t="str">
        <f t="shared" si="89"/>
        <v/>
      </c>
    </row>
    <row r="125" spans="1:34">
      <c r="A125" s="28"/>
      <c r="B125" s="181"/>
      <c r="C125" s="182">
        <v>1</v>
      </c>
      <c r="D125" s="183">
        <v>0.33333333333333331</v>
      </c>
      <c r="E125" s="234" t="s">
        <v>356</v>
      </c>
      <c r="F125" s="155" t="str">
        <f t="shared" ref="F125:F129" si="92">IF(E125="","",VLOOKUP(N125,TEAM_MST,3,FALSE))</f>
        <v>男子2部</v>
      </c>
      <c r="G125" s="184" t="str">
        <f t="shared" ref="G125:G129" si="93">IF(E125="","",VLOOKUP(N125,TEAM_MST,2,FALSE))</f>
        <v xml:space="preserve"> ダンディーズ</v>
      </c>
      <c r="H125" s="185"/>
      <c r="I125" s="184" t="s">
        <v>1</v>
      </c>
      <c r="J125" s="184"/>
      <c r="K125" s="182" t="str">
        <f t="shared" ref="K125:K129" si="94">IF(E125="","",VLOOKUP(O125,TEAM_MST,2,FALSE))</f>
        <v xml:space="preserve"> ナウシカkz</v>
      </c>
      <c r="L125" s="186"/>
      <c r="M125" s="24"/>
      <c r="N125" s="25" t="str">
        <f t="shared" si="90"/>
        <v>Ba1</v>
      </c>
      <c r="O125" s="25" t="str">
        <f t="shared" si="91"/>
        <v>Ba4</v>
      </c>
      <c r="R125" s="115"/>
      <c r="S125" s="115"/>
      <c r="T125" s="115"/>
      <c r="U125" s="115"/>
      <c r="V125" s="115"/>
      <c r="X125" s="262" t="str">
        <f t="shared" si="84"/>
        <v/>
      </c>
      <c r="Y125" s="287" t="str">
        <f t="shared" si="85"/>
        <v/>
      </c>
      <c r="Z125" s="262" t="str">
        <f t="shared" si="86"/>
        <v/>
      </c>
      <c r="AA125" s="262" t="str">
        <f t="shared" si="87"/>
        <v/>
      </c>
      <c r="AB125" s="262" t="str">
        <f t="shared" si="88"/>
        <v/>
      </c>
      <c r="AC125" s="262" t="str">
        <f t="shared" si="89"/>
        <v/>
      </c>
    </row>
    <row r="126" spans="1:34">
      <c r="A126" s="28"/>
      <c r="B126" s="181"/>
      <c r="C126" s="182">
        <v>2</v>
      </c>
      <c r="D126" s="183">
        <v>0.39583333333333331</v>
      </c>
      <c r="E126" s="234" t="s">
        <v>357</v>
      </c>
      <c r="F126" s="155" t="str">
        <f t="shared" si="92"/>
        <v>男子2部</v>
      </c>
      <c r="G126" s="184" t="str">
        <f t="shared" si="93"/>
        <v xml:space="preserve"> フライデーズ</v>
      </c>
      <c r="H126" s="185"/>
      <c r="I126" s="184" t="s">
        <v>1</v>
      </c>
      <c r="J126" s="184"/>
      <c r="K126" s="182" t="str">
        <f t="shared" si="94"/>
        <v xml:space="preserve"> AM1</v>
      </c>
      <c r="L126" s="186"/>
      <c r="M126" s="24"/>
      <c r="N126" s="25" t="str">
        <f t="shared" si="90"/>
        <v>Ba2</v>
      </c>
      <c r="O126" s="25" t="str">
        <f t="shared" si="91"/>
        <v>Ba5</v>
      </c>
      <c r="R126" s="115"/>
      <c r="S126" s="115"/>
      <c r="T126" s="115"/>
      <c r="U126" s="115"/>
      <c r="V126" s="115"/>
      <c r="X126" s="262" t="str">
        <f t="shared" si="84"/>
        <v/>
      </c>
      <c r="Y126" s="287" t="str">
        <f t="shared" si="85"/>
        <v/>
      </c>
      <c r="Z126" s="262" t="str">
        <f t="shared" si="86"/>
        <v/>
      </c>
      <c r="AA126" s="262" t="str">
        <f t="shared" si="87"/>
        <v/>
      </c>
      <c r="AB126" s="262" t="str">
        <f t="shared" si="88"/>
        <v/>
      </c>
      <c r="AC126" s="262" t="str">
        <f t="shared" si="89"/>
        <v/>
      </c>
    </row>
    <row r="127" spans="1:34">
      <c r="A127" s="28"/>
      <c r="B127" s="181"/>
      <c r="C127" s="182">
        <v>3</v>
      </c>
      <c r="D127" s="183">
        <v>0.45833333333333331</v>
      </c>
      <c r="E127" s="234" t="s">
        <v>358</v>
      </c>
      <c r="F127" s="155" t="str">
        <f t="shared" si="92"/>
        <v>男子2部</v>
      </c>
      <c r="G127" s="184" t="str">
        <f t="shared" si="93"/>
        <v xml:space="preserve"> 三ツ目ソフト</v>
      </c>
      <c r="H127" s="185"/>
      <c r="I127" s="184" t="s">
        <v>1</v>
      </c>
      <c r="J127" s="184"/>
      <c r="K127" s="182" t="str">
        <f t="shared" si="94"/>
        <v xml:space="preserve"> パパーズS</v>
      </c>
      <c r="L127" s="186"/>
      <c r="M127" s="24"/>
      <c r="N127" s="25" t="str">
        <f t="shared" ref="N127:N138" si="95">IF(E127="","",LEFT(E127,3))</f>
        <v>Bb1</v>
      </c>
      <c r="O127" s="25" t="str">
        <f t="shared" ref="O127:O138" si="96">IF(E127="","",LEFT(E127,2)&amp;MID(E127,4,1))</f>
        <v>Bb4</v>
      </c>
      <c r="R127" s="115"/>
      <c r="S127" s="115"/>
      <c r="T127" s="115"/>
      <c r="U127" s="115"/>
      <c r="V127" s="115"/>
      <c r="X127" s="262" t="str">
        <f t="shared" si="84"/>
        <v/>
      </c>
      <c r="Y127" s="287" t="str">
        <f t="shared" si="85"/>
        <v/>
      </c>
      <c r="Z127" s="262" t="str">
        <f t="shared" si="86"/>
        <v/>
      </c>
      <c r="AA127" s="262" t="str">
        <f t="shared" si="87"/>
        <v/>
      </c>
      <c r="AB127" s="262" t="str">
        <f t="shared" si="88"/>
        <v/>
      </c>
      <c r="AC127" s="262" t="str">
        <f t="shared" si="89"/>
        <v/>
      </c>
    </row>
    <row r="128" spans="1:34">
      <c r="A128" s="28"/>
      <c r="B128" s="181"/>
      <c r="C128" s="182">
        <v>4</v>
      </c>
      <c r="D128" s="183">
        <v>0.52083333333333337</v>
      </c>
      <c r="E128" s="234" t="s">
        <v>359</v>
      </c>
      <c r="F128" s="155" t="str">
        <f t="shared" si="92"/>
        <v>男子2部</v>
      </c>
      <c r="G128" s="184" t="str">
        <f t="shared" si="93"/>
        <v xml:space="preserve"> セントラルズ</v>
      </c>
      <c r="H128" s="185"/>
      <c r="I128" s="184" t="s">
        <v>1</v>
      </c>
      <c r="J128" s="184"/>
      <c r="K128" s="182" t="str">
        <f t="shared" si="94"/>
        <v xml:space="preserve"> オール南</v>
      </c>
      <c r="L128" s="186"/>
      <c r="M128" s="24"/>
      <c r="N128" s="25" t="str">
        <f t="shared" si="95"/>
        <v>Bb2</v>
      </c>
      <c r="O128" s="25" t="str">
        <f t="shared" si="96"/>
        <v>Bb3</v>
      </c>
      <c r="R128" s="115"/>
      <c r="S128" s="115"/>
      <c r="T128" s="115"/>
      <c r="U128" s="115"/>
      <c r="V128" s="115"/>
      <c r="X128" s="262" t="str">
        <f t="shared" si="84"/>
        <v/>
      </c>
      <c r="Y128" s="287" t="str">
        <f t="shared" si="85"/>
        <v/>
      </c>
      <c r="Z128" s="262" t="str">
        <f t="shared" si="86"/>
        <v/>
      </c>
      <c r="AA128" s="262" t="str">
        <f t="shared" si="87"/>
        <v/>
      </c>
      <c r="AB128" s="262" t="str">
        <f t="shared" si="88"/>
        <v/>
      </c>
      <c r="AC128" s="262" t="str">
        <f t="shared" si="89"/>
        <v/>
      </c>
    </row>
    <row r="129" spans="1:29">
      <c r="A129" s="28"/>
      <c r="B129" s="188"/>
      <c r="C129" s="182">
        <v>5</v>
      </c>
      <c r="D129" s="189">
        <v>0.58333333333333337</v>
      </c>
      <c r="E129" s="187"/>
      <c r="F129" s="155" t="str">
        <f t="shared" si="92"/>
        <v/>
      </c>
      <c r="G129" s="184" t="str">
        <f t="shared" si="93"/>
        <v/>
      </c>
      <c r="H129" s="185"/>
      <c r="I129" s="184" t="s">
        <v>1</v>
      </c>
      <c r="J129" s="184"/>
      <c r="K129" s="182" t="str">
        <f t="shared" si="94"/>
        <v/>
      </c>
      <c r="L129" s="186"/>
      <c r="M129" s="24"/>
      <c r="N129" s="25" t="str">
        <f t="shared" si="95"/>
        <v/>
      </c>
      <c r="O129" s="25" t="str">
        <f t="shared" si="96"/>
        <v/>
      </c>
      <c r="X129" s="262" t="str">
        <f t="shared" si="84"/>
        <v/>
      </c>
      <c r="Y129" s="287" t="str">
        <f t="shared" si="85"/>
        <v/>
      </c>
      <c r="Z129" s="262" t="str">
        <f t="shared" si="86"/>
        <v/>
      </c>
      <c r="AA129" s="262" t="str">
        <f t="shared" si="87"/>
        <v/>
      </c>
      <c r="AB129" s="262" t="str">
        <f t="shared" si="88"/>
        <v/>
      </c>
      <c r="AC129" s="262" t="str">
        <f t="shared" si="89"/>
        <v/>
      </c>
    </row>
    <row r="130" spans="1:29" ht="16.5">
      <c r="A130" s="28"/>
      <c r="B130" s="302" t="s">
        <v>265</v>
      </c>
      <c r="C130" s="303"/>
      <c r="D130" s="303"/>
      <c r="E130" s="303"/>
      <c r="F130" s="303"/>
      <c r="G130" s="178"/>
      <c r="H130" s="179"/>
      <c r="I130" s="179"/>
      <c r="J130" s="179"/>
      <c r="K130" s="178"/>
      <c r="L130" s="180"/>
      <c r="M130" s="24"/>
      <c r="N130" s="25" t="str">
        <f t="shared" si="95"/>
        <v/>
      </c>
      <c r="O130" s="25" t="str">
        <f t="shared" si="96"/>
        <v/>
      </c>
      <c r="Q130" s="115"/>
      <c r="X130" s="262" t="str">
        <f t="shared" si="84"/>
        <v/>
      </c>
      <c r="Y130" s="287" t="str">
        <f t="shared" si="85"/>
        <v/>
      </c>
      <c r="Z130" s="262" t="str">
        <f t="shared" si="86"/>
        <v/>
      </c>
      <c r="AA130" s="262" t="str">
        <f t="shared" si="87"/>
        <v/>
      </c>
      <c r="AB130" s="262" t="str">
        <f t="shared" si="88"/>
        <v/>
      </c>
      <c r="AC130" s="262" t="str">
        <f t="shared" si="89"/>
        <v/>
      </c>
    </row>
    <row r="131" spans="1:29">
      <c r="A131" s="28"/>
      <c r="B131" s="181"/>
      <c r="C131" s="182">
        <v>1</v>
      </c>
      <c r="D131" s="183">
        <v>0.33333333333333331</v>
      </c>
      <c r="E131" s="233" t="s">
        <v>360</v>
      </c>
      <c r="F131" s="155" t="str">
        <f t="shared" ref="F131:F135" si="97">IF(E131="","",VLOOKUP(N131,TEAM_MST,3,FALSE))</f>
        <v>男子1部</v>
      </c>
      <c r="G131" s="184" t="str">
        <f t="shared" ref="G131:G135" si="98">IF(E131="","",VLOOKUP(N131,TEAM_MST,2,FALSE))</f>
        <v xml:space="preserve"> 南つくし野</v>
      </c>
      <c r="H131" s="185"/>
      <c r="I131" s="184" t="s">
        <v>1</v>
      </c>
      <c r="J131" s="184"/>
      <c r="K131" s="182" t="str">
        <f t="shared" ref="K131:K135" si="99">IF(E131="","",VLOOKUP(O131,TEAM_MST,2,FALSE))</f>
        <v xml:space="preserve"> 協栄</v>
      </c>
      <c r="L131" s="186"/>
      <c r="M131" s="24"/>
      <c r="N131" s="25" t="str">
        <f t="shared" si="95"/>
        <v>Ab1</v>
      </c>
      <c r="O131" s="25" t="str">
        <f t="shared" si="96"/>
        <v>Ab4</v>
      </c>
      <c r="R131" s="115"/>
      <c r="S131" s="115"/>
      <c r="T131" s="115"/>
      <c r="U131" s="115"/>
      <c r="V131" s="115"/>
      <c r="X131" s="262" t="str">
        <f t="shared" si="84"/>
        <v/>
      </c>
      <c r="Y131" s="287" t="str">
        <f t="shared" si="85"/>
        <v/>
      </c>
      <c r="Z131" s="262" t="str">
        <f t="shared" si="86"/>
        <v/>
      </c>
      <c r="AA131" s="262" t="str">
        <f t="shared" si="87"/>
        <v/>
      </c>
      <c r="AB131" s="262" t="str">
        <f t="shared" si="88"/>
        <v/>
      </c>
      <c r="AC131" s="262" t="str">
        <f t="shared" si="89"/>
        <v/>
      </c>
    </row>
    <row r="132" spans="1:29">
      <c r="A132" s="28"/>
      <c r="B132" s="181"/>
      <c r="C132" s="182">
        <v>2</v>
      </c>
      <c r="D132" s="183">
        <v>0.39583333333333331</v>
      </c>
      <c r="E132" s="233" t="s">
        <v>361</v>
      </c>
      <c r="F132" s="155" t="str">
        <f t="shared" si="97"/>
        <v>男子1部</v>
      </c>
      <c r="G132" s="184" t="str">
        <f t="shared" si="98"/>
        <v xml:space="preserve"> ドリンカーズM</v>
      </c>
      <c r="H132" s="185"/>
      <c r="I132" s="184" t="s">
        <v>1</v>
      </c>
      <c r="J132" s="184"/>
      <c r="K132" s="182" t="str">
        <f t="shared" si="99"/>
        <v xml:space="preserve"> 木曽ソフト</v>
      </c>
      <c r="L132" s="186"/>
      <c r="M132" s="24"/>
      <c r="N132" s="25" t="str">
        <f t="shared" si="95"/>
        <v>Ab2</v>
      </c>
      <c r="O132" s="25" t="str">
        <f t="shared" si="96"/>
        <v>Ab5</v>
      </c>
      <c r="R132" s="115"/>
      <c r="S132" s="115"/>
      <c r="T132" s="115"/>
      <c r="U132" s="115"/>
      <c r="V132" s="115"/>
      <c r="X132" s="262" t="str">
        <f t="shared" si="84"/>
        <v/>
      </c>
      <c r="Y132" s="287" t="str">
        <f t="shared" si="85"/>
        <v/>
      </c>
      <c r="Z132" s="262" t="str">
        <f t="shared" si="86"/>
        <v/>
      </c>
      <c r="AA132" s="262" t="str">
        <f t="shared" si="87"/>
        <v/>
      </c>
      <c r="AB132" s="262" t="str">
        <f t="shared" si="88"/>
        <v/>
      </c>
      <c r="AC132" s="262" t="str">
        <f t="shared" si="89"/>
        <v/>
      </c>
    </row>
    <row r="133" spans="1:29">
      <c r="A133" s="28"/>
      <c r="B133" s="181"/>
      <c r="C133" s="182">
        <v>3</v>
      </c>
      <c r="D133" s="183">
        <v>0.45833333333333331</v>
      </c>
      <c r="E133" s="283" t="s">
        <v>278</v>
      </c>
      <c r="F133" s="155" t="str">
        <f t="shared" si="97"/>
        <v>男子1部</v>
      </c>
      <c r="G133" s="184" t="str">
        <f t="shared" si="98"/>
        <v xml:space="preserve"> メイプルズ</v>
      </c>
      <c r="H133" s="185"/>
      <c r="I133" s="184" t="s">
        <v>1</v>
      </c>
      <c r="J133" s="184"/>
      <c r="K133" s="182" t="str">
        <f t="shared" si="99"/>
        <v xml:space="preserve"> パワーズ</v>
      </c>
      <c r="L133" s="186"/>
      <c r="M133" s="24"/>
      <c r="N133" s="25" t="str">
        <f t="shared" ref="N133" si="100">IF(E133="","",LEFT(E133,3))</f>
        <v>Aa3</v>
      </c>
      <c r="O133" s="25" t="str">
        <f t="shared" ref="O133" si="101">IF(E133="","",LEFT(E133,2)&amp;MID(E133,4,1))</f>
        <v>Aa4</v>
      </c>
      <c r="R133" s="115"/>
      <c r="S133" s="115"/>
      <c r="T133" s="115"/>
      <c r="U133" s="115"/>
      <c r="V133" s="115"/>
      <c r="X133" s="262" t="str">
        <f t="shared" si="84"/>
        <v/>
      </c>
      <c r="Y133" s="287" t="str">
        <f t="shared" si="85"/>
        <v/>
      </c>
      <c r="Z133" s="262" t="str">
        <f t="shared" si="86"/>
        <v/>
      </c>
      <c r="AA133" s="262" t="str">
        <f t="shared" si="87"/>
        <v/>
      </c>
      <c r="AB133" s="262" t="str">
        <f t="shared" si="88"/>
        <v/>
      </c>
      <c r="AC133" s="262" t="str">
        <f t="shared" si="89"/>
        <v/>
      </c>
    </row>
    <row r="134" spans="1:29">
      <c r="A134" s="28"/>
      <c r="B134" s="188"/>
      <c r="C134" s="182">
        <v>4</v>
      </c>
      <c r="D134" s="183">
        <v>0.52083333333333337</v>
      </c>
      <c r="E134" s="227" t="s">
        <v>362</v>
      </c>
      <c r="F134" s="155" t="str">
        <f t="shared" si="97"/>
        <v>キング</v>
      </c>
      <c r="G134" s="184" t="str">
        <f t="shared" si="98"/>
        <v xml:space="preserve"> </v>
      </c>
      <c r="H134" s="185"/>
      <c r="I134" s="184" t="s">
        <v>1</v>
      </c>
      <c r="J134" s="184"/>
      <c r="K134" s="182" t="str">
        <f t="shared" si="99"/>
        <v xml:space="preserve"> </v>
      </c>
      <c r="L134" s="186"/>
      <c r="M134" s="24"/>
      <c r="N134" s="25" t="s">
        <v>339</v>
      </c>
      <c r="O134" s="25" t="s">
        <v>339</v>
      </c>
      <c r="R134" s="115"/>
      <c r="S134" s="115"/>
      <c r="T134" s="115"/>
      <c r="U134" s="115"/>
      <c r="V134" s="115"/>
      <c r="X134" s="262" t="str">
        <f t="shared" si="84"/>
        <v/>
      </c>
      <c r="Y134" s="287" t="str">
        <f t="shared" si="85"/>
        <v/>
      </c>
      <c r="Z134" s="262" t="str">
        <f t="shared" si="86"/>
        <v/>
      </c>
      <c r="AA134" s="262" t="str">
        <f t="shared" si="87"/>
        <v/>
      </c>
      <c r="AB134" s="262" t="str">
        <f t="shared" si="88"/>
        <v/>
      </c>
      <c r="AC134" s="262" t="str">
        <f t="shared" si="89"/>
        <v/>
      </c>
    </row>
    <row r="135" spans="1:29">
      <c r="A135" s="28"/>
      <c r="B135" s="188"/>
      <c r="C135" s="182">
        <v>5</v>
      </c>
      <c r="D135" s="189">
        <v>0.58333333333333337</v>
      </c>
      <c r="E135" s="227" t="s">
        <v>363</v>
      </c>
      <c r="F135" s="155" t="str">
        <f t="shared" si="97"/>
        <v>キング</v>
      </c>
      <c r="G135" s="184" t="str">
        <f t="shared" si="98"/>
        <v xml:space="preserve"> ローソン</v>
      </c>
      <c r="H135" s="185"/>
      <c r="I135" s="184" t="s">
        <v>1</v>
      </c>
      <c r="J135" s="184"/>
      <c r="K135" s="182" t="str">
        <f t="shared" si="99"/>
        <v xml:space="preserve"> パパーズ</v>
      </c>
      <c r="L135" s="186"/>
      <c r="M135" s="24"/>
      <c r="N135" s="25" t="s">
        <v>947</v>
      </c>
      <c r="O135" s="25" t="s">
        <v>948</v>
      </c>
      <c r="X135" s="262" t="str">
        <f t="shared" si="84"/>
        <v/>
      </c>
      <c r="Y135" s="287" t="str">
        <f t="shared" si="85"/>
        <v/>
      </c>
      <c r="Z135" s="262" t="str">
        <f t="shared" si="86"/>
        <v/>
      </c>
      <c r="AA135" s="262" t="str">
        <f t="shared" si="87"/>
        <v/>
      </c>
      <c r="AB135" s="262" t="str">
        <f t="shared" si="88"/>
        <v/>
      </c>
      <c r="AC135" s="262" t="str">
        <f t="shared" si="89"/>
        <v/>
      </c>
    </row>
    <row r="136" spans="1:29" ht="16.5">
      <c r="A136" s="28"/>
      <c r="B136" s="302" t="s">
        <v>258</v>
      </c>
      <c r="C136" s="303"/>
      <c r="D136" s="303"/>
      <c r="E136" s="303"/>
      <c r="F136" s="303"/>
      <c r="G136" s="178"/>
      <c r="H136" s="179"/>
      <c r="I136" s="179"/>
      <c r="J136" s="179"/>
      <c r="K136" s="178"/>
      <c r="L136" s="180"/>
      <c r="M136" s="24"/>
      <c r="N136" s="25" t="str">
        <f t="shared" si="95"/>
        <v/>
      </c>
      <c r="O136" s="25" t="str">
        <f t="shared" si="96"/>
        <v/>
      </c>
      <c r="Q136" s="115"/>
      <c r="X136" s="262" t="str">
        <f t="shared" si="84"/>
        <v/>
      </c>
      <c r="Y136" s="287" t="str">
        <f t="shared" si="85"/>
        <v/>
      </c>
      <c r="Z136" s="262" t="str">
        <f t="shared" si="86"/>
        <v/>
      </c>
      <c r="AA136" s="262" t="str">
        <f t="shared" si="87"/>
        <v/>
      </c>
      <c r="AB136" s="262" t="str">
        <f t="shared" si="88"/>
        <v/>
      </c>
      <c r="AC136" s="262" t="str">
        <f t="shared" si="89"/>
        <v/>
      </c>
    </row>
    <row r="137" spans="1:29">
      <c r="A137" s="28"/>
      <c r="B137" s="181"/>
      <c r="C137" s="182">
        <v>1</v>
      </c>
      <c r="D137" s="281">
        <v>0.375</v>
      </c>
      <c r="E137" s="241" t="s">
        <v>937</v>
      </c>
      <c r="F137" s="155" t="str">
        <f t="shared" ref="F137:F138" si="102">IF(E137="","",VLOOKUP(N137,TEAM_MST,3,FALSE))</f>
        <v>ハイシニア</v>
      </c>
      <c r="G137" s="184" t="str">
        <f t="shared" ref="G137:G139" si="103">IF(E137="","",VLOOKUP(N137,TEAM_MST,2,FALSE))</f>
        <v>南ハイシニアーズ</v>
      </c>
      <c r="H137" s="185"/>
      <c r="I137" s="184" t="s">
        <v>1</v>
      </c>
      <c r="J137" s="184"/>
      <c r="K137" s="182" t="str">
        <f t="shared" ref="K137:K139" si="104">IF(E137="","",VLOOKUP(O137,TEAM_MST,2,FALSE))</f>
        <v>アミーゴ</v>
      </c>
      <c r="L137" s="186"/>
      <c r="M137" s="24"/>
      <c r="N137" s="25" t="str">
        <f t="shared" si="95"/>
        <v>Ha1</v>
      </c>
      <c r="O137" s="25" t="str">
        <f t="shared" si="96"/>
        <v>Ha5</v>
      </c>
      <c r="R137" s="115"/>
      <c r="S137" s="115"/>
      <c r="T137" s="115"/>
      <c r="U137" s="115"/>
      <c r="V137" s="115"/>
      <c r="X137" s="262" t="str">
        <f t="shared" si="84"/>
        <v/>
      </c>
      <c r="Y137" s="287" t="str">
        <f t="shared" si="85"/>
        <v/>
      </c>
      <c r="Z137" s="262" t="str">
        <f t="shared" si="86"/>
        <v/>
      </c>
      <c r="AA137" s="262" t="str">
        <f t="shared" si="87"/>
        <v/>
      </c>
      <c r="AB137" s="262" t="str">
        <f t="shared" si="88"/>
        <v/>
      </c>
      <c r="AC137" s="262" t="str">
        <f t="shared" si="89"/>
        <v/>
      </c>
    </row>
    <row r="138" spans="1:29">
      <c r="A138" s="28"/>
      <c r="B138" s="181"/>
      <c r="C138" s="182">
        <v>2</v>
      </c>
      <c r="D138" s="281">
        <v>0.4375</v>
      </c>
      <c r="E138" s="241" t="s">
        <v>938</v>
      </c>
      <c r="F138" s="155" t="str">
        <f t="shared" si="102"/>
        <v>ハイシニア</v>
      </c>
      <c r="G138" s="184" t="str">
        <f t="shared" si="103"/>
        <v>七国山スターズ</v>
      </c>
      <c r="H138" s="185"/>
      <c r="I138" s="184" t="s">
        <v>1</v>
      </c>
      <c r="J138" s="184"/>
      <c r="K138" s="182" t="str">
        <f t="shared" si="104"/>
        <v>藤の台・ペガサス</v>
      </c>
      <c r="L138" s="186"/>
      <c r="M138" s="24"/>
      <c r="N138" s="25" t="str">
        <f t="shared" si="95"/>
        <v>Ha2</v>
      </c>
      <c r="O138" s="25" t="str">
        <f t="shared" si="96"/>
        <v>Ha3</v>
      </c>
      <c r="R138" s="115"/>
      <c r="S138" s="115"/>
      <c r="T138" s="115"/>
      <c r="U138" s="115"/>
      <c r="V138" s="115"/>
      <c r="X138" s="262" t="str">
        <f t="shared" si="84"/>
        <v/>
      </c>
      <c r="Y138" s="287" t="str">
        <f t="shared" si="85"/>
        <v/>
      </c>
      <c r="Z138" s="262" t="str">
        <f t="shared" si="86"/>
        <v/>
      </c>
      <c r="AA138" s="262" t="str">
        <f t="shared" si="87"/>
        <v/>
      </c>
      <c r="AB138" s="262" t="str">
        <f t="shared" si="88"/>
        <v/>
      </c>
      <c r="AC138" s="262" t="str">
        <f t="shared" si="89"/>
        <v/>
      </c>
    </row>
    <row r="139" spans="1:29">
      <c r="A139" s="28"/>
      <c r="B139" s="181"/>
      <c r="C139" s="182">
        <v>3</v>
      </c>
      <c r="D139" s="295">
        <v>0.5</v>
      </c>
      <c r="E139" s="242" t="s">
        <v>364</v>
      </c>
      <c r="F139" s="155" t="s">
        <v>365</v>
      </c>
      <c r="G139" s="184" t="str">
        <f t="shared" si="103"/>
        <v xml:space="preserve"> 櫻組</v>
      </c>
      <c r="H139" s="185"/>
      <c r="I139" s="184" t="s">
        <v>1</v>
      </c>
      <c r="J139" s="184"/>
      <c r="K139" s="182" t="str">
        <f t="shared" si="104"/>
        <v xml:space="preserve"> グロッキーズ</v>
      </c>
      <c r="L139" s="186" t="s">
        <v>939</v>
      </c>
      <c r="M139" s="24"/>
      <c r="N139" s="25" t="s">
        <v>949</v>
      </c>
      <c r="O139" s="299" t="s">
        <v>956</v>
      </c>
      <c r="R139" s="115"/>
      <c r="S139" s="115"/>
      <c r="T139" s="115"/>
      <c r="U139" s="115"/>
      <c r="V139" s="115"/>
      <c r="X139" s="262" t="str">
        <f t="shared" si="84"/>
        <v/>
      </c>
      <c r="Y139" s="287" t="str">
        <f t="shared" si="85"/>
        <v/>
      </c>
      <c r="Z139" s="262" t="str">
        <f t="shared" si="86"/>
        <v/>
      </c>
      <c r="AA139" s="262" t="str">
        <f t="shared" si="87"/>
        <v/>
      </c>
      <c r="AB139" s="262" t="str">
        <f t="shared" si="88"/>
        <v/>
      </c>
      <c r="AC139" s="262" t="str">
        <f t="shared" si="89"/>
        <v/>
      </c>
    </row>
    <row r="140" spans="1:29">
      <c r="A140" s="28"/>
      <c r="B140" s="191"/>
      <c r="C140" s="182">
        <v>4</v>
      </c>
      <c r="D140" s="189"/>
      <c r="E140" s="187"/>
      <c r="F140" s="155" t="str">
        <f t="shared" ref="F140" si="105">IF(E140="","",VLOOKUP(N140,TEAM_MST,3,FALSE))</f>
        <v/>
      </c>
      <c r="G140" s="184"/>
      <c r="H140" s="185"/>
      <c r="I140" s="184" t="s">
        <v>1</v>
      </c>
      <c r="J140" s="184"/>
      <c r="K140" s="182"/>
      <c r="L140" s="186"/>
      <c r="M140" s="24"/>
      <c r="N140" s="25" t="str">
        <f t="shared" ref="N140" si="106">IF(E140="","",LEFT(E140,3))</f>
        <v/>
      </c>
      <c r="O140" s="25" t="str">
        <f t="shared" ref="O140" si="107">IF(E140="","",LEFT(E140,2)&amp;MID(E140,4,1))</f>
        <v/>
      </c>
      <c r="R140" s="115"/>
      <c r="S140" s="115"/>
      <c r="T140" s="115"/>
      <c r="U140" s="115"/>
      <c r="V140" s="115"/>
      <c r="X140" s="262" t="str">
        <f t="shared" si="84"/>
        <v/>
      </c>
      <c r="Y140" s="287" t="str">
        <f t="shared" si="85"/>
        <v/>
      </c>
      <c r="Z140" s="262" t="str">
        <f t="shared" si="86"/>
        <v/>
      </c>
      <c r="AA140" s="262" t="str">
        <f t="shared" si="87"/>
        <v/>
      </c>
      <c r="AB140" s="262" t="str">
        <f t="shared" si="88"/>
        <v/>
      </c>
      <c r="AC140" s="262" t="str">
        <f t="shared" si="89"/>
        <v/>
      </c>
    </row>
    <row r="141" spans="1:29" s="29" customFormat="1">
      <c r="A141" s="117"/>
      <c r="B141" s="118"/>
      <c r="C141" s="119"/>
      <c r="D141" s="120"/>
      <c r="E141" s="118"/>
      <c r="F141" s="118"/>
      <c r="G141" s="165"/>
      <c r="H141" s="118"/>
      <c r="I141" s="118"/>
      <c r="J141" s="118"/>
      <c r="K141" s="165"/>
      <c r="L141" s="121"/>
      <c r="N141" s="122" t="str">
        <f>IF(E141="","",LEFT(E141,3))</f>
        <v/>
      </c>
      <c r="O141" s="122" t="str">
        <f>IF(E141="","",LEFT(E141,2)&amp;MID(E141,4,1))</f>
        <v/>
      </c>
      <c r="X141" s="262" t="str">
        <f t="shared" si="84"/>
        <v/>
      </c>
      <c r="Y141" s="287" t="str">
        <f t="shared" si="85"/>
        <v/>
      </c>
      <c r="Z141" s="262" t="str">
        <f t="shared" si="86"/>
        <v/>
      </c>
      <c r="AA141" s="262" t="str">
        <f t="shared" si="87"/>
        <v/>
      </c>
      <c r="AB141" s="262" t="str">
        <f t="shared" si="88"/>
        <v/>
      </c>
      <c r="AC141" s="262" t="str">
        <f t="shared" si="89"/>
        <v/>
      </c>
    </row>
    <row r="142" spans="1:29" ht="19.5">
      <c r="A142" s="6" t="s">
        <v>366</v>
      </c>
      <c r="B142" s="84"/>
      <c r="C142" s="85"/>
      <c r="D142" s="85"/>
      <c r="E142" s="85"/>
      <c r="F142" s="85"/>
      <c r="G142" s="166"/>
      <c r="H142" s="85"/>
      <c r="I142" s="85"/>
      <c r="J142" s="85"/>
      <c r="K142" s="166"/>
      <c r="L142" s="86"/>
      <c r="M142" s="24"/>
      <c r="N142" s="25" t="str">
        <f>IF(E142="","",LEFT(E142,3))</f>
        <v/>
      </c>
      <c r="O142" s="25" t="str">
        <f>IF(E142="","",LEFT(E142,2)&amp;MID(E142,4,1))</f>
        <v/>
      </c>
      <c r="X142" s="262" t="str">
        <f t="shared" si="84"/>
        <v/>
      </c>
      <c r="Y142" s="287" t="str">
        <f t="shared" si="85"/>
        <v/>
      </c>
      <c r="Z142" s="262" t="str">
        <f t="shared" si="86"/>
        <v/>
      </c>
      <c r="AA142" s="262" t="str">
        <f t="shared" si="87"/>
        <v/>
      </c>
      <c r="AB142" s="262" t="str">
        <f t="shared" si="88"/>
        <v/>
      </c>
      <c r="AC142" s="262" t="str">
        <f t="shared" si="89"/>
        <v/>
      </c>
    </row>
    <row r="143" spans="1:29">
      <c r="A143" s="28"/>
      <c r="B143" s="300" t="s">
        <v>7</v>
      </c>
      <c r="C143" s="301"/>
      <c r="D143" s="87" t="s">
        <v>6</v>
      </c>
      <c r="E143" s="123" t="s">
        <v>5</v>
      </c>
      <c r="F143" s="123" t="s">
        <v>4</v>
      </c>
      <c r="G143" s="123" t="s">
        <v>3</v>
      </c>
      <c r="H143" s="124"/>
      <c r="I143" s="125" t="s">
        <v>1</v>
      </c>
      <c r="J143" s="123"/>
      <c r="K143" s="123" t="s">
        <v>2</v>
      </c>
      <c r="L143" s="123"/>
      <c r="M143" s="24"/>
      <c r="N143" s="25" t="str">
        <f t="shared" ref="N143:N146" si="108">IF(E143="","",LEFT(E143,3))</f>
        <v>Gno</v>
      </c>
      <c r="O143" s="25" t="str">
        <f t="shared" ref="O143:O146" si="109">IF(E143="","",LEFT(E143,2)&amp;MID(E143,4,1))</f>
        <v>Gn</v>
      </c>
      <c r="X143" s="262" t="str">
        <f t="shared" si="84"/>
        <v/>
      </c>
      <c r="Y143" s="287" t="str">
        <f t="shared" si="85"/>
        <v/>
      </c>
      <c r="Z143" s="262" t="str">
        <f t="shared" si="86"/>
        <v/>
      </c>
      <c r="AA143" s="262" t="str">
        <f t="shared" si="87"/>
        <v/>
      </c>
      <c r="AB143" s="262" t="str">
        <f t="shared" si="88"/>
        <v/>
      </c>
      <c r="AC143" s="262" t="str">
        <f t="shared" si="89"/>
        <v/>
      </c>
    </row>
    <row r="144" spans="1:29" ht="16.5">
      <c r="A144" s="28"/>
      <c r="B144" s="302" t="s">
        <v>169</v>
      </c>
      <c r="C144" s="303"/>
      <c r="D144" s="303"/>
      <c r="E144" s="303"/>
      <c r="F144" s="303"/>
      <c r="G144" s="178"/>
      <c r="H144" s="179"/>
      <c r="I144" s="179"/>
      <c r="J144" s="179"/>
      <c r="K144" s="178"/>
      <c r="L144" s="180"/>
      <c r="M144" s="24"/>
      <c r="N144" s="25" t="str">
        <f t="shared" si="108"/>
        <v/>
      </c>
      <c r="O144" s="25" t="str">
        <f t="shared" si="109"/>
        <v/>
      </c>
      <c r="Q144" s="115"/>
      <c r="X144" s="262" t="str">
        <f t="shared" si="84"/>
        <v/>
      </c>
      <c r="Y144" s="287" t="str">
        <f t="shared" si="85"/>
        <v/>
      </c>
      <c r="Z144" s="262" t="str">
        <f t="shared" si="86"/>
        <v/>
      </c>
      <c r="AA144" s="262" t="str">
        <f t="shared" si="87"/>
        <v/>
      </c>
      <c r="AB144" s="262" t="str">
        <f t="shared" si="88"/>
        <v/>
      </c>
      <c r="AC144" s="262" t="str">
        <f t="shared" si="89"/>
        <v/>
      </c>
    </row>
    <row r="145" spans="1:29">
      <c r="A145" s="28"/>
      <c r="B145" s="181"/>
      <c r="C145" s="182">
        <v>1</v>
      </c>
      <c r="D145" s="183">
        <v>0.33333333333333331</v>
      </c>
      <c r="E145" s="235" t="s">
        <v>367</v>
      </c>
      <c r="F145" s="155" t="str">
        <f t="shared" ref="F145:F149" si="110">IF(E145="","",VLOOKUP(N145,TEAM_MST,3,FALSE))</f>
        <v>実年2部</v>
      </c>
      <c r="G145" s="184" t="str">
        <f t="shared" ref="G145:G149" si="111">IF(E145="","",VLOOKUP(N145,TEAM_MST,2,FALSE))</f>
        <v xml:space="preserve"> ベガサスS</v>
      </c>
      <c r="H145" s="185"/>
      <c r="I145" s="184" t="s">
        <v>1</v>
      </c>
      <c r="J145" s="184"/>
      <c r="K145" s="182" t="str">
        <f t="shared" ref="K145:K149" si="112">IF(E145="","",VLOOKUP(O145,TEAM_MST,2,FALSE))</f>
        <v xml:space="preserve"> 南つくし野SS</v>
      </c>
      <c r="L145" s="186"/>
      <c r="M145" s="24"/>
      <c r="N145" s="25" t="str">
        <f t="shared" si="108"/>
        <v>Sb2</v>
      </c>
      <c r="O145" s="25" t="str">
        <f t="shared" si="109"/>
        <v>Sb4</v>
      </c>
      <c r="R145" s="115"/>
      <c r="S145" s="115"/>
      <c r="T145" s="115"/>
      <c r="U145" s="115"/>
      <c r="V145" s="115"/>
      <c r="X145" s="262" t="str">
        <f t="shared" si="84"/>
        <v/>
      </c>
      <c r="Y145" s="287" t="str">
        <f t="shared" si="85"/>
        <v/>
      </c>
      <c r="Z145" s="262" t="str">
        <f t="shared" si="86"/>
        <v/>
      </c>
      <c r="AA145" s="262" t="str">
        <f t="shared" si="87"/>
        <v/>
      </c>
      <c r="AB145" s="262" t="str">
        <f t="shared" si="88"/>
        <v/>
      </c>
      <c r="AC145" s="262" t="str">
        <f t="shared" si="89"/>
        <v/>
      </c>
    </row>
    <row r="146" spans="1:29">
      <c r="A146" s="28"/>
      <c r="B146" s="181"/>
      <c r="C146" s="182">
        <v>2</v>
      </c>
      <c r="D146" s="183">
        <v>0.39583333333333331</v>
      </c>
      <c r="E146" s="237" t="s">
        <v>368</v>
      </c>
      <c r="F146" s="155" t="str">
        <f t="shared" si="110"/>
        <v>実年2部</v>
      </c>
      <c r="G146" s="184" t="str">
        <f t="shared" si="111"/>
        <v xml:space="preserve"> パパーズJ</v>
      </c>
      <c r="H146" s="185"/>
      <c r="I146" s="184" t="s">
        <v>1</v>
      </c>
      <c r="J146" s="184"/>
      <c r="K146" s="182" t="str">
        <f t="shared" si="112"/>
        <v xml:space="preserve"> 七国山SC</v>
      </c>
      <c r="L146" s="186"/>
      <c r="M146" s="24"/>
      <c r="N146" s="25" t="str">
        <f t="shared" si="108"/>
        <v>Sb3</v>
      </c>
      <c r="O146" s="25" t="str">
        <f t="shared" si="109"/>
        <v>Sb5</v>
      </c>
      <c r="R146" s="115"/>
      <c r="S146" s="115"/>
      <c r="T146" s="115"/>
      <c r="U146" s="115"/>
      <c r="V146" s="115"/>
      <c r="X146" s="262" t="str">
        <f t="shared" si="84"/>
        <v/>
      </c>
      <c r="Y146" s="287" t="str">
        <f t="shared" si="85"/>
        <v/>
      </c>
      <c r="Z146" s="262" t="str">
        <f t="shared" si="86"/>
        <v/>
      </c>
      <c r="AA146" s="262" t="str">
        <f t="shared" si="87"/>
        <v/>
      </c>
      <c r="AB146" s="262" t="str">
        <f t="shared" si="88"/>
        <v/>
      </c>
      <c r="AC146" s="262" t="str">
        <f t="shared" si="89"/>
        <v/>
      </c>
    </row>
    <row r="147" spans="1:29">
      <c r="A147" s="28"/>
      <c r="B147" s="181"/>
      <c r="C147" s="182">
        <v>3</v>
      </c>
      <c r="D147" s="183">
        <v>0.45833333333333331</v>
      </c>
      <c r="E147" s="235" t="s">
        <v>369</v>
      </c>
      <c r="F147" s="155" t="str">
        <f t="shared" si="110"/>
        <v>実年2部</v>
      </c>
      <c r="G147" s="184" t="str">
        <f t="shared" si="111"/>
        <v xml:space="preserve"> 南三小J</v>
      </c>
      <c r="H147" s="185"/>
      <c r="I147" s="184" t="s">
        <v>1</v>
      </c>
      <c r="J147" s="184"/>
      <c r="K147" s="182" t="str">
        <f t="shared" si="112"/>
        <v xml:space="preserve"> アストロズ</v>
      </c>
      <c r="L147" s="186"/>
      <c r="M147" s="24"/>
      <c r="N147" s="25" t="str">
        <f t="shared" ref="N147:N155" si="113">IF(E147="","",LEFT(E147,3))</f>
        <v>Sa2</v>
      </c>
      <c r="O147" s="25" t="str">
        <f t="shared" ref="O147:O155" si="114">IF(E147="","",LEFT(E147,2)&amp;MID(E147,4,1))</f>
        <v>Sa4</v>
      </c>
      <c r="R147" s="115"/>
      <c r="S147" s="115"/>
      <c r="T147" s="115"/>
      <c r="U147" s="115"/>
      <c r="V147" s="115"/>
      <c r="X147" s="262" t="str">
        <f t="shared" si="84"/>
        <v/>
      </c>
      <c r="Y147" s="287" t="str">
        <f t="shared" si="85"/>
        <v/>
      </c>
      <c r="Z147" s="262" t="str">
        <f t="shared" si="86"/>
        <v/>
      </c>
      <c r="AA147" s="262" t="str">
        <f t="shared" si="87"/>
        <v/>
      </c>
      <c r="AB147" s="262" t="str">
        <f t="shared" si="88"/>
        <v/>
      </c>
      <c r="AC147" s="262" t="str">
        <f t="shared" si="89"/>
        <v/>
      </c>
    </row>
    <row r="148" spans="1:29">
      <c r="A148" s="28"/>
      <c r="B148" s="181"/>
      <c r="C148" s="182">
        <v>4</v>
      </c>
      <c r="D148" s="183">
        <v>0.52083333333333337</v>
      </c>
      <c r="E148" s="235" t="s">
        <v>370</v>
      </c>
      <c r="F148" s="155" t="str">
        <f t="shared" si="110"/>
        <v>実年2部</v>
      </c>
      <c r="G148" s="184" t="str">
        <f t="shared" si="111"/>
        <v xml:space="preserve"> コミックスターズ</v>
      </c>
      <c r="H148" s="185"/>
      <c r="I148" s="184" t="s">
        <v>1</v>
      </c>
      <c r="J148" s="184"/>
      <c r="K148" s="182" t="str">
        <f t="shared" si="112"/>
        <v xml:space="preserve"> Y・WAIS</v>
      </c>
      <c r="L148" s="186"/>
      <c r="M148" s="24"/>
      <c r="N148" s="25" t="str">
        <f t="shared" si="113"/>
        <v>Sa3</v>
      </c>
      <c r="O148" s="25" t="str">
        <f t="shared" si="114"/>
        <v>Sa5</v>
      </c>
      <c r="R148" s="115"/>
      <c r="S148" s="115"/>
      <c r="T148" s="115"/>
      <c r="U148" s="115"/>
      <c r="V148" s="115"/>
      <c r="X148" s="262" t="str">
        <f t="shared" si="84"/>
        <v/>
      </c>
      <c r="Y148" s="287" t="str">
        <f t="shared" si="85"/>
        <v/>
      </c>
      <c r="Z148" s="262" t="str">
        <f t="shared" si="86"/>
        <v/>
      </c>
      <c r="AA148" s="262" t="str">
        <f t="shared" si="87"/>
        <v/>
      </c>
      <c r="AB148" s="262" t="str">
        <f t="shared" si="88"/>
        <v/>
      </c>
      <c r="AC148" s="262" t="str">
        <f t="shared" si="89"/>
        <v/>
      </c>
    </row>
    <row r="149" spans="1:29">
      <c r="A149" s="28"/>
      <c r="B149" s="188"/>
      <c r="C149" s="182">
        <v>5</v>
      </c>
      <c r="D149" s="189">
        <v>0.58333333333333337</v>
      </c>
      <c r="E149" s="187"/>
      <c r="F149" s="155" t="str">
        <f t="shared" si="110"/>
        <v/>
      </c>
      <c r="G149" s="184" t="str">
        <f t="shared" si="111"/>
        <v/>
      </c>
      <c r="H149" s="185"/>
      <c r="I149" s="184" t="s">
        <v>1</v>
      </c>
      <c r="J149" s="184"/>
      <c r="K149" s="182" t="str">
        <f t="shared" si="112"/>
        <v/>
      </c>
      <c r="L149" s="186"/>
      <c r="M149" s="24"/>
      <c r="N149" s="25" t="str">
        <f t="shared" si="113"/>
        <v/>
      </c>
      <c r="O149" s="25" t="str">
        <f t="shared" si="114"/>
        <v/>
      </c>
      <c r="X149" s="262" t="str">
        <f t="shared" si="84"/>
        <v/>
      </c>
      <c r="Y149" s="287" t="str">
        <f t="shared" si="85"/>
        <v/>
      </c>
      <c r="Z149" s="262" t="str">
        <f t="shared" si="86"/>
        <v/>
      </c>
      <c r="AA149" s="262" t="str">
        <f t="shared" si="87"/>
        <v/>
      </c>
      <c r="AB149" s="262" t="str">
        <f t="shared" si="88"/>
        <v/>
      </c>
      <c r="AC149" s="262" t="str">
        <f t="shared" si="89"/>
        <v/>
      </c>
    </row>
    <row r="150" spans="1:29" ht="16.5">
      <c r="A150" s="28"/>
      <c r="B150" s="302" t="s">
        <v>265</v>
      </c>
      <c r="C150" s="303"/>
      <c r="D150" s="303"/>
      <c r="E150" s="303"/>
      <c r="F150" s="303"/>
      <c r="G150" s="178"/>
      <c r="H150" s="179"/>
      <c r="I150" s="179"/>
      <c r="J150" s="179"/>
      <c r="K150" s="178"/>
      <c r="L150" s="180"/>
      <c r="M150" s="24"/>
      <c r="N150" s="25" t="str">
        <f t="shared" si="113"/>
        <v/>
      </c>
      <c r="O150" s="25" t="str">
        <f t="shared" si="114"/>
        <v/>
      </c>
      <c r="Q150" s="115"/>
      <c r="X150" s="262" t="str">
        <f t="shared" si="84"/>
        <v/>
      </c>
      <c r="Y150" s="287" t="str">
        <f t="shared" si="85"/>
        <v/>
      </c>
      <c r="Z150" s="262" t="str">
        <f t="shared" si="86"/>
        <v/>
      </c>
      <c r="AA150" s="262" t="str">
        <f t="shared" si="87"/>
        <v/>
      </c>
      <c r="AB150" s="262" t="str">
        <f t="shared" si="88"/>
        <v/>
      </c>
      <c r="AC150" s="262" t="str">
        <f t="shared" si="89"/>
        <v/>
      </c>
    </row>
    <row r="151" spans="1:29">
      <c r="A151" s="28"/>
      <c r="B151" s="181"/>
      <c r="C151" s="182">
        <v>1</v>
      </c>
      <c r="D151" s="183">
        <v>0.33333333333333331</v>
      </c>
      <c r="E151" s="238" t="s">
        <v>371</v>
      </c>
      <c r="F151" s="155" t="str">
        <f t="shared" ref="F151:F155" si="115">IF(E151="","",VLOOKUP(N151,TEAM_MST,3,FALSE))</f>
        <v>実年1部</v>
      </c>
      <c r="G151" s="184" t="str">
        <f t="shared" ref="G151:G155" si="116">IF(E151="","",VLOOKUP(N151,TEAM_MST,2,FALSE))</f>
        <v xml:space="preserve"> ドリンカーズMJ</v>
      </c>
      <c r="H151" s="185"/>
      <c r="I151" s="184" t="s">
        <v>1</v>
      </c>
      <c r="J151" s="184"/>
      <c r="K151" s="182" t="str">
        <f t="shared" ref="K151:K155" si="117">IF(E151="","",VLOOKUP(O151,TEAM_MST,2,FALSE))</f>
        <v xml:space="preserve"> なるせキッズ</v>
      </c>
      <c r="L151" s="186"/>
      <c r="M151" s="24"/>
      <c r="N151" s="25" t="str">
        <f t="shared" si="113"/>
        <v>Ja1</v>
      </c>
      <c r="O151" s="25" t="str">
        <f t="shared" si="114"/>
        <v>Ja4</v>
      </c>
      <c r="R151" s="115"/>
      <c r="S151" s="115"/>
      <c r="T151" s="115"/>
      <c r="U151" s="115"/>
      <c r="V151" s="115"/>
      <c r="X151" s="262" t="str">
        <f t="shared" si="84"/>
        <v/>
      </c>
      <c r="Y151" s="287" t="str">
        <f t="shared" si="85"/>
        <v/>
      </c>
      <c r="Z151" s="262" t="str">
        <f t="shared" si="86"/>
        <v/>
      </c>
      <c r="AA151" s="262" t="str">
        <f t="shared" si="87"/>
        <v/>
      </c>
      <c r="AB151" s="262" t="str">
        <f t="shared" si="88"/>
        <v/>
      </c>
      <c r="AC151" s="262" t="str">
        <f t="shared" si="89"/>
        <v/>
      </c>
    </row>
    <row r="152" spans="1:29">
      <c r="A152" s="28"/>
      <c r="B152" s="181"/>
      <c r="C152" s="182">
        <v>2</v>
      </c>
      <c r="D152" s="183">
        <v>0.39583333333333331</v>
      </c>
      <c r="E152" s="238" t="s">
        <v>372</v>
      </c>
      <c r="F152" s="155" t="str">
        <f t="shared" si="115"/>
        <v>実年1部</v>
      </c>
      <c r="G152" s="184" t="str">
        <f t="shared" si="116"/>
        <v xml:space="preserve"> フォーティーズ</v>
      </c>
      <c r="H152" s="185"/>
      <c r="I152" s="184" t="s">
        <v>1</v>
      </c>
      <c r="J152" s="184"/>
      <c r="K152" s="182" t="str">
        <f t="shared" si="117"/>
        <v xml:space="preserve"> 丸山シニア</v>
      </c>
      <c r="L152" s="186"/>
      <c r="M152" s="24"/>
      <c r="N152" s="25" t="str">
        <f t="shared" si="113"/>
        <v>Ja2</v>
      </c>
      <c r="O152" s="25" t="str">
        <f t="shared" si="114"/>
        <v>Ja3</v>
      </c>
      <c r="R152" s="115"/>
      <c r="S152" s="115"/>
      <c r="T152" s="115"/>
      <c r="U152" s="115"/>
      <c r="V152" s="115"/>
      <c r="X152" s="262" t="str">
        <f t="shared" si="84"/>
        <v/>
      </c>
      <c r="Y152" s="287" t="str">
        <f t="shared" si="85"/>
        <v/>
      </c>
      <c r="Z152" s="262" t="str">
        <f t="shared" si="86"/>
        <v/>
      </c>
      <c r="AA152" s="262" t="str">
        <f t="shared" si="87"/>
        <v/>
      </c>
      <c r="AB152" s="262" t="str">
        <f t="shared" si="88"/>
        <v/>
      </c>
      <c r="AC152" s="262" t="str">
        <f t="shared" si="89"/>
        <v/>
      </c>
    </row>
    <row r="153" spans="1:29">
      <c r="A153" s="28"/>
      <c r="B153" s="181"/>
      <c r="C153" s="182">
        <v>3</v>
      </c>
      <c r="D153" s="183">
        <v>0.45833333333333331</v>
      </c>
      <c r="E153" s="238" t="s">
        <v>373</v>
      </c>
      <c r="F153" s="155" t="str">
        <f t="shared" si="115"/>
        <v>実年1部</v>
      </c>
      <c r="G153" s="184" t="str">
        <f t="shared" si="116"/>
        <v xml:space="preserve"> モンスターズ</v>
      </c>
      <c r="H153" s="185"/>
      <c r="I153" s="184" t="s">
        <v>1</v>
      </c>
      <c r="J153" s="184"/>
      <c r="K153" s="182" t="str">
        <f t="shared" si="117"/>
        <v xml:space="preserve"> REDCLUB</v>
      </c>
      <c r="L153" s="186"/>
      <c r="M153" s="24"/>
      <c r="N153" s="25" t="str">
        <f t="shared" si="113"/>
        <v>Jb1</v>
      </c>
      <c r="O153" s="25" t="str">
        <f t="shared" si="114"/>
        <v>Jb3</v>
      </c>
      <c r="R153" s="115"/>
      <c r="S153" s="115"/>
      <c r="T153" s="115"/>
      <c r="U153" s="115"/>
      <c r="V153" s="115"/>
      <c r="X153" s="262" t="str">
        <f t="shared" si="84"/>
        <v/>
      </c>
      <c r="Y153" s="287" t="str">
        <f t="shared" si="85"/>
        <v/>
      </c>
      <c r="Z153" s="262" t="str">
        <f t="shared" si="86"/>
        <v/>
      </c>
      <c r="AA153" s="262" t="str">
        <f t="shared" si="87"/>
        <v/>
      </c>
      <c r="AB153" s="262" t="str">
        <f t="shared" si="88"/>
        <v/>
      </c>
      <c r="AC153" s="262" t="str">
        <f t="shared" si="89"/>
        <v/>
      </c>
    </row>
    <row r="154" spans="1:29">
      <c r="A154" s="28"/>
      <c r="B154" s="188"/>
      <c r="C154" s="182">
        <v>4</v>
      </c>
      <c r="D154" s="183">
        <v>0.52083333333333337</v>
      </c>
      <c r="E154" s="187"/>
      <c r="F154" s="155" t="str">
        <f t="shared" si="115"/>
        <v/>
      </c>
      <c r="G154" s="184" t="str">
        <f t="shared" si="116"/>
        <v/>
      </c>
      <c r="H154" s="185"/>
      <c r="I154" s="184" t="s">
        <v>1</v>
      </c>
      <c r="J154" s="184"/>
      <c r="K154" s="182" t="str">
        <f t="shared" si="117"/>
        <v/>
      </c>
      <c r="L154" s="186"/>
      <c r="M154" s="24"/>
      <c r="N154" s="25" t="str">
        <f t="shared" si="113"/>
        <v/>
      </c>
      <c r="O154" s="25" t="str">
        <f t="shared" si="114"/>
        <v/>
      </c>
      <c r="X154" s="262" t="str">
        <f t="shared" si="84"/>
        <v/>
      </c>
      <c r="Y154" s="287" t="str">
        <f t="shared" si="85"/>
        <v/>
      </c>
      <c r="Z154" s="262" t="str">
        <f t="shared" si="86"/>
        <v/>
      </c>
      <c r="AA154" s="262" t="str">
        <f t="shared" si="87"/>
        <v/>
      </c>
      <c r="AB154" s="262" t="str">
        <f t="shared" si="88"/>
        <v/>
      </c>
      <c r="AC154" s="262" t="str">
        <f t="shared" si="89"/>
        <v/>
      </c>
    </row>
    <row r="155" spans="1:29">
      <c r="A155" s="28"/>
      <c r="B155" s="190"/>
      <c r="C155" s="182">
        <v>5</v>
      </c>
      <c r="D155" s="189">
        <v>0.58333333333333337</v>
      </c>
      <c r="E155" s="187"/>
      <c r="F155" s="155" t="str">
        <f t="shared" si="115"/>
        <v/>
      </c>
      <c r="G155" s="184" t="str">
        <f t="shared" si="116"/>
        <v/>
      </c>
      <c r="H155" s="185"/>
      <c r="I155" s="184" t="s">
        <v>1</v>
      </c>
      <c r="J155" s="184"/>
      <c r="K155" s="182" t="str">
        <f t="shared" si="117"/>
        <v/>
      </c>
      <c r="L155" s="186"/>
      <c r="M155" s="24"/>
      <c r="N155" s="25" t="str">
        <f t="shared" si="113"/>
        <v/>
      </c>
      <c r="O155" s="25" t="str">
        <f t="shared" si="114"/>
        <v/>
      </c>
      <c r="X155" s="262" t="str">
        <f t="shared" si="84"/>
        <v/>
      </c>
      <c r="Y155" s="287" t="str">
        <f t="shared" si="85"/>
        <v/>
      </c>
      <c r="Z155" s="262" t="str">
        <f t="shared" si="86"/>
        <v/>
      </c>
      <c r="AA155" s="262" t="str">
        <f t="shared" si="87"/>
        <v/>
      </c>
      <c r="AB155" s="262" t="str">
        <f t="shared" si="88"/>
        <v/>
      </c>
      <c r="AC155" s="262" t="str">
        <f t="shared" si="89"/>
        <v/>
      </c>
    </row>
    <row r="156" spans="1:29" s="29" customFormat="1">
      <c r="A156" s="117"/>
      <c r="B156" s="118"/>
      <c r="C156" s="119"/>
      <c r="D156" s="120"/>
      <c r="E156" s="118"/>
      <c r="F156" s="118"/>
      <c r="G156" s="165"/>
      <c r="H156" s="118"/>
      <c r="I156" s="118"/>
      <c r="J156" s="118"/>
      <c r="K156" s="165"/>
      <c r="L156" s="121"/>
      <c r="N156" s="122" t="str">
        <f>IF(E156="","",LEFT(E156,3))</f>
        <v/>
      </c>
      <c r="O156" s="122" t="str">
        <f>IF(E156="","",LEFT(E156,2)&amp;MID(E156,4,1))</f>
        <v/>
      </c>
      <c r="X156" s="262" t="str">
        <f t="shared" si="84"/>
        <v/>
      </c>
      <c r="Y156" s="287" t="str">
        <f t="shared" si="85"/>
        <v/>
      </c>
      <c r="Z156" s="262" t="str">
        <f t="shared" si="86"/>
        <v/>
      </c>
      <c r="AA156" s="262" t="str">
        <f t="shared" si="87"/>
        <v/>
      </c>
      <c r="AB156" s="262" t="str">
        <f t="shared" si="88"/>
        <v/>
      </c>
      <c r="AC156" s="262" t="str">
        <f t="shared" si="89"/>
        <v/>
      </c>
    </row>
    <row r="157" spans="1:29" ht="19.5">
      <c r="A157" s="6" t="s">
        <v>374</v>
      </c>
      <c r="B157" s="84"/>
      <c r="C157" s="85"/>
      <c r="D157" s="85"/>
      <c r="E157" s="85"/>
      <c r="F157" s="85"/>
      <c r="G157" s="166"/>
      <c r="H157" s="85"/>
      <c r="I157" s="85"/>
      <c r="J157" s="85"/>
      <c r="K157" s="166"/>
      <c r="L157" s="86"/>
      <c r="M157" s="24"/>
      <c r="N157" s="25" t="str">
        <f>IF(E157="","",LEFT(E157,3))</f>
        <v/>
      </c>
      <c r="O157" s="25" t="str">
        <f>IF(E157="","",LEFT(E157,2)&amp;MID(E157,4,1))</f>
        <v/>
      </c>
      <c r="X157" s="262" t="str">
        <f t="shared" si="84"/>
        <v/>
      </c>
      <c r="Y157" s="287" t="str">
        <f t="shared" si="85"/>
        <v/>
      </c>
      <c r="Z157" s="262" t="str">
        <f t="shared" si="86"/>
        <v/>
      </c>
      <c r="AA157" s="262" t="str">
        <f t="shared" si="87"/>
        <v/>
      </c>
      <c r="AB157" s="262" t="str">
        <f t="shared" si="88"/>
        <v/>
      </c>
      <c r="AC157" s="262" t="str">
        <f t="shared" si="89"/>
        <v/>
      </c>
    </row>
    <row r="158" spans="1:29">
      <c r="A158" s="28"/>
      <c r="B158" s="300" t="s">
        <v>7</v>
      </c>
      <c r="C158" s="301"/>
      <c r="D158" s="87" t="s">
        <v>6</v>
      </c>
      <c r="E158" s="123" t="s">
        <v>5</v>
      </c>
      <c r="F158" s="123" t="s">
        <v>4</v>
      </c>
      <c r="G158" s="123" t="s">
        <v>3</v>
      </c>
      <c r="H158" s="124"/>
      <c r="I158" s="125" t="s">
        <v>1</v>
      </c>
      <c r="J158" s="123"/>
      <c r="K158" s="123" t="s">
        <v>2</v>
      </c>
      <c r="L158" s="123"/>
      <c r="M158" s="24"/>
      <c r="N158" s="25" t="str">
        <f t="shared" ref="N158:N161" si="118">IF(E158="","",LEFT(E158,3))</f>
        <v>Gno</v>
      </c>
      <c r="O158" s="25" t="str">
        <f t="shared" ref="O158:O161" si="119">IF(E158="","",LEFT(E158,2)&amp;MID(E158,4,1))</f>
        <v>Gn</v>
      </c>
      <c r="X158" s="262" t="str">
        <f t="shared" si="84"/>
        <v/>
      </c>
      <c r="Y158" s="287" t="str">
        <f t="shared" si="85"/>
        <v/>
      </c>
      <c r="Z158" s="262" t="str">
        <f t="shared" si="86"/>
        <v/>
      </c>
      <c r="AA158" s="262" t="str">
        <f t="shared" si="87"/>
        <v/>
      </c>
      <c r="AB158" s="262" t="str">
        <f t="shared" si="88"/>
        <v/>
      </c>
      <c r="AC158" s="262" t="str">
        <f t="shared" si="89"/>
        <v/>
      </c>
    </row>
    <row r="159" spans="1:29" ht="16.5">
      <c r="A159" s="28"/>
      <c r="B159" s="302" t="s">
        <v>169</v>
      </c>
      <c r="C159" s="303"/>
      <c r="D159" s="303"/>
      <c r="E159" s="303"/>
      <c r="F159" s="303"/>
      <c r="G159" s="178"/>
      <c r="H159" s="179"/>
      <c r="I159" s="179"/>
      <c r="J159" s="179"/>
      <c r="K159" s="178"/>
      <c r="L159" s="180"/>
      <c r="M159" s="24"/>
      <c r="N159" s="25" t="str">
        <f t="shared" si="118"/>
        <v/>
      </c>
      <c r="O159" s="25" t="str">
        <f t="shared" si="119"/>
        <v/>
      </c>
      <c r="Q159" s="115"/>
      <c r="X159" s="262" t="str">
        <f t="shared" si="84"/>
        <v/>
      </c>
      <c r="Y159" s="287" t="str">
        <f t="shared" si="85"/>
        <v/>
      </c>
      <c r="Z159" s="262" t="str">
        <f t="shared" si="86"/>
        <v/>
      </c>
      <c r="AA159" s="262" t="str">
        <f t="shared" si="87"/>
        <v/>
      </c>
      <c r="AB159" s="262" t="str">
        <f t="shared" si="88"/>
        <v/>
      </c>
      <c r="AC159" s="262" t="str">
        <f t="shared" si="89"/>
        <v/>
      </c>
    </row>
    <row r="160" spans="1:29">
      <c r="A160" s="28"/>
      <c r="B160" s="181"/>
      <c r="C160" s="182">
        <v>1</v>
      </c>
      <c r="D160" s="183">
        <v>0.33333333333333331</v>
      </c>
      <c r="E160" s="235" t="s">
        <v>375</v>
      </c>
      <c r="F160" s="155" t="str">
        <f t="shared" ref="F160:F164" si="120">IF(E160="","",VLOOKUP(N160,TEAM_MST,3,FALSE))</f>
        <v>実年2部</v>
      </c>
      <c r="G160" s="184" t="str">
        <f t="shared" ref="G160:G164" si="121">IF(E160="","",VLOOKUP(N160,TEAM_MST,2,FALSE))</f>
        <v xml:space="preserve"> サザンF</v>
      </c>
      <c r="H160" s="185"/>
      <c r="I160" s="184" t="s">
        <v>1</v>
      </c>
      <c r="J160" s="184"/>
      <c r="K160" s="182" t="str">
        <f t="shared" ref="K160:K164" si="122">IF(E160="","",VLOOKUP(O160,TEAM_MST,2,FALSE))</f>
        <v xml:space="preserve"> アストロズ</v>
      </c>
      <c r="L160" s="186"/>
      <c r="M160" s="24"/>
      <c r="N160" s="25" t="str">
        <f t="shared" si="118"/>
        <v>Sa1</v>
      </c>
      <c r="O160" s="25" t="str">
        <f t="shared" si="119"/>
        <v>Sa4</v>
      </c>
      <c r="R160" s="115"/>
      <c r="S160" s="115"/>
      <c r="T160" s="115"/>
      <c r="U160" s="115"/>
      <c r="V160" s="115"/>
      <c r="X160" s="262" t="str">
        <f t="shared" si="84"/>
        <v/>
      </c>
      <c r="Y160" s="287" t="str">
        <f t="shared" si="85"/>
        <v/>
      </c>
      <c r="Z160" s="262" t="str">
        <f t="shared" si="86"/>
        <v/>
      </c>
      <c r="AA160" s="262" t="str">
        <f t="shared" si="87"/>
        <v/>
      </c>
      <c r="AB160" s="262" t="str">
        <f t="shared" si="88"/>
        <v/>
      </c>
      <c r="AC160" s="262" t="str">
        <f t="shared" si="89"/>
        <v/>
      </c>
    </row>
    <row r="161" spans="1:29">
      <c r="A161" s="28"/>
      <c r="B161" s="181"/>
      <c r="C161" s="182">
        <v>2</v>
      </c>
      <c r="D161" s="183">
        <v>0.39583333333333331</v>
      </c>
      <c r="E161" s="235" t="s">
        <v>376</v>
      </c>
      <c r="F161" s="155" t="str">
        <f t="shared" si="120"/>
        <v>実年2部</v>
      </c>
      <c r="G161" s="184" t="str">
        <f t="shared" si="121"/>
        <v xml:space="preserve"> 南三小J</v>
      </c>
      <c r="H161" s="185"/>
      <c r="I161" s="184" t="s">
        <v>1</v>
      </c>
      <c r="J161" s="184"/>
      <c r="K161" s="182" t="str">
        <f t="shared" si="122"/>
        <v xml:space="preserve"> Y・WAIS</v>
      </c>
      <c r="L161" s="186"/>
      <c r="M161" s="24"/>
      <c r="N161" s="25" t="str">
        <f t="shared" si="118"/>
        <v>Sa2</v>
      </c>
      <c r="O161" s="25" t="str">
        <f t="shared" si="119"/>
        <v>Sa5</v>
      </c>
      <c r="R161" s="115"/>
      <c r="S161" s="115"/>
      <c r="T161" s="115"/>
      <c r="U161" s="115"/>
      <c r="V161" s="115"/>
      <c r="X161" s="262" t="str">
        <f t="shared" si="84"/>
        <v/>
      </c>
      <c r="Y161" s="287" t="str">
        <f t="shared" si="85"/>
        <v/>
      </c>
      <c r="Z161" s="262" t="str">
        <f t="shared" si="86"/>
        <v/>
      </c>
      <c r="AA161" s="262" t="str">
        <f t="shared" si="87"/>
        <v/>
      </c>
      <c r="AB161" s="262" t="str">
        <f t="shared" si="88"/>
        <v/>
      </c>
      <c r="AC161" s="262" t="str">
        <f t="shared" si="89"/>
        <v/>
      </c>
    </row>
    <row r="162" spans="1:29">
      <c r="A162" s="28"/>
      <c r="B162" s="181"/>
      <c r="C162" s="182">
        <v>3</v>
      </c>
      <c r="D162" s="183">
        <v>0.45833333333333331</v>
      </c>
      <c r="E162" s="235" t="s">
        <v>377</v>
      </c>
      <c r="F162" s="155" t="str">
        <f t="shared" si="120"/>
        <v>実年2部</v>
      </c>
      <c r="G162" s="184" t="str">
        <f t="shared" si="121"/>
        <v xml:space="preserve"> フレンズF</v>
      </c>
      <c r="H162" s="185"/>
      <c r="I162" s="184" t="s">
        <v>1</v>
      </c>
      <c r="J162" s="184"/>
      <c r="K162" s="182" t="str">
        <f t="shared" si="122"/>
        <v xml:space="preserve"> 南つくし野SS</v>
      </c>
      <c r="L162" s="186"/>
      <c r="M162" s="24"/>
      <c r="N162" s="25" t="str">
        <f t="shared" ref="N162:N170" si="123">IF(E162="","",LEFT(E162,3))</f>
        <v>Sb1</v>
      </c>
      <c r="O162" s="25" t="str">
        <f t="shared" ref="O162:O170" si="124">IF(E162="","",LEFT(E162,2)&amp;MID(E162,4,1))</f>
        <v>Sb4</v>
      </c>
      <c r="R162" s="115"/>
      <c r="S162" s="115"/>
      <c r="T162" s="115"/>
      <c r="U162" s="115"/>
      <c r="V162" s="115"/>
      <c r="X162" s="262" t="str">
        <f t="shared" si="84"/>
        <v/>
      </c>
      <c r="Y162" s="287" t="str">
        <f t="shared" si="85"/>
        <v/>
      </c>
      <c r="Z162" s="262" t="str">
        <f t="shared" si="86"/>
        <v/>
      </c>
      <c r="AA162" s="262" t="str">
        <f t="shared" si="87"/>
        <v/>
      </c>
      <c r="AB162" s="262" t="str">
        <f t="shared" si="88"/>
        <v/>
      </c>
      <c r="AC162" s="262" t="str">
        <f t="shared" si="89"/>
        <v/>
      </c>
    </row>
    <row r="163" spans="1:29">
      <c r="A163" s="28"/>
      <c r="B163" s="181"/>
      <c r="C163" s="182">
        <v>4</v>
      </c>
      <c r="D163" s="183">
        <v>0.52083333333333337</v>
      </c>
      <c r="E163" s="235" t="s">
        <v>378</v>
      </c>
      <c r="F163" s="155" t="str">
        <f t="shared" si="120"/>
        <v>実年2部</v>
      </c>
      <c r="G163" s="184" t="str">
        <f t="shared" si="121"/>
        <v xml:space="preserve"> ベガサスS</v>
      </c>
      <c r="H163" s="185"/>
      <c r="I163" s="184" t="s">
        <v>1</v>
      </c>
      <c r="J163" s="184"/>
      <c r="K163" s="182" t="str">
        <f t="shared" si="122"/>
        <v xml:space="preserve"> 七国山SC</v>
      </c>
      <c r="L163" s="186"/>
      <c r="M163" s="24"/>
      <c r="N163" s="25" t="str">
        <f t="shared" si="123"/>
        <v>Sb2</v>
      </c>
      <c r="O163" s="25" t="str">
        <f t="shared" si="124"/>
        <v>Sb5</v>
      </c>
      <c r="R163" s="115"/>
      <c r="S163" s="115"/>
      <c r="T163" s="115"/>
      <c r="U163" s="115"/>
      <c r="V163" s="115"/>
      <c r="X163" s="262" t="str">
        <f t="shared" si="84"/>
        <v/>
      </c>
      <c r="Y163" s="287" t="str">
        <f t="shared" si="85"/>
        <v/>
      </c>
      <c r="Z163" s="262" t="str">
        <f t="shared" si="86"/>
        <v/>
      </c>
      <c r="AA163" s="262" t="str">
        <f t="shared" si="87"/>
        <v/>
      </c>
      <c r="AB163" s="262" t="str">
        <f t="shared" si="88"/>
        <v/>
      </c>
      <c r="AC163" s="262" t="str">
        <f t="shared" si="89"/>
        <v/>
      </c>
    </row>
    <row r="164" spans="1:29">
      <c r="A164" s="28"/>
      <c r="B164" s="188"/>
      <c r="C164" s="182">
        <v>5</v>
      </c>
      <c r="D164" s="189">
        <v>0.58333333333333337</v>
      </c>
      <c r="E164" s="187"/>
      <c r="F164" s="155" t="str">
        <f t="shared" si="120"/>
        <v/>
      </c>
      <c r="G164" s="184" t="str">
        <f t="shared" si="121"/>
        <v/>
      </c>
      <c r="H164" s="185"/>
      <c r="I164" s="184" t="s">
        <v>1</v>
      </c>
      <c r="J164" s="184"/>
      <c r="K164" s="182" t="str">
        <f t="shared" si="122"/>
        <v/>
      </c>
      <c r="L164" s="186"/>
      <c r="M164" s="24"/>
      <c r="N164" s="25" t="str">
        <f t="shared" si="123"/>
        <v/>
      </c>
      <c r="O164" s="25" t="str">
        <f t="shared" si="124"/>
        <v/>
      </c>
      <c r="X164" s="262" t="str">
        <f t="shared" si="84"/>
        <v/>
      </c>
      <c r="Y164" s="287" t="str">
        <f t="shared" si="85"/>
        <v/>
      </c>
      <c r="Z164" s="262" t="str">
        <f t="shared" si="86"/>
        <v/>
      </c>
      <c r="AA164" s="262" t="str">
        <f t="shared" si="87"/>
        <v/>
      </c>
      <c r="AB164" s="262" t="str">
        <f t="shared" si="88"/>
        <v/>
      </c>
      <c r="AC164" s="262" t="str">
        <f t="shared" si="89"/>
        <v/>
      </c>
    </row>
    <row r="165" spans="1:29" ht="16.5">
      <c r="A165" s="28"/>
      <c r="B165" s="302" t="s">
        <v>265</v>
      </c>
      <c r="C165" s="303"/>
      <c r="D165" s="303"/>
      <c r="E165" s="303"/>
      <c r="F165" s="303"/>
      <c r="G165" s="178"/>
      <c r="H165" s="179"/>
      <c r="I165" s="179"/>
      <c r="J165" s="179"/>
      <c r="K165" s="178"/>
      <c r="L165" s="180"/>
      <c r="M165" s="24"/>
      <c r="N165" s="25" t="str">
        <f t="shared" si="123"/>
        <v/>
      </c>
      <c r="O165" s="25" t="str">
        <f t="shared" si="124"/>
        <v/>
      </c>
      <c r="Q165" s="115"/>
      <c r="X165" s="262" t="str">
        <f t="shared" si="84"/>
        <v/>
      </c>
      <c r="Y165" s="287" t="str">
        <f t="shared" si="85"/>
        <v/>
      </c>
      <c r="Z165" s="262" t="str">
        <f t="shared" si="86"/>
        <v/>
      </c>
      <c r="AA165" s="262" t="str">
        <f t="shared" si="87"/>
        <v/>
      </c>
      <c r="AB165" s="262" t="str">
        <f t="shared" si="88"/>
        <v/>
      </c>
      <c r="AC165" s="262" t="str">
        <f t="shared" si="89"/>
        <v/>
      </c>
    </row>
    <row r="166" spans="1:29">
      <c r="A166" s="28"/>
      <c r="B166" s="181"/>
      <c r="C166" s="182">
        <v>1</v>
      </c>
      <c r="D166" s="183">
        <v>0.33333333333333331</v>
      </c>
      <c r="E166" s="238" t="s">
        <v>379</v>
      </c>
      <c r="F166" s="155" t="str">
        <f t="shared" ref="F166:F170" si="125">IF(E166="","",VLOOKUP(N166,TEAM_MST,3,FALSE))</f>
        <v>実年1部</v>
      </c>
      <c r="G166" s="184" t="str">
        <f t="shared" ref="G166:G170" si="126">IF(E166="","",VLOOKUP(N166,TEAM_MST,2,FALSE))</f>
        <v xml:space="preserve"> 忠生スターズ</v>
      </c>
      <c r="H166" s="185"/>
      <c r="I166" s="184" t="s">
        <v>1</v>
      </c>
      <c r="J166" s="184"/>
      <c r="K166" s="182" t="str">
        <f t="shared" ref="K166:K170" si="127">IF(E166="","",VLOOKUP(O166,TEAM_MST,2,FALSE))</f>
        <v xml:space="preserve"> REDCLUB</v>
      </c>
      <c r="L166" s="186"/>
      <c r="M166" s="24"/>
      <c r="N166" s="25" t="str">
        <f t="shared" si="123"/>
        <v>Jb2</v>
      </c>
      <c r="O166" s="25" t="str">
        <f t="shared" si="124"/>
        <v>Jb3</v>
      </c>
      <c r="R166" s="115"/>
      <c r="S166" s="115"/>
      <c r="T166" s="115"/>
      <c r="U166" s="115"/>
      <c r="V166" s="115"/>
      <c r="X166" s="262" t="str">
        <f t="shared" si="84"/>
        <v/>
      </c>
      <c r="Y166" s="287" t="str">
        <f t="shared" si="85"/>
        <v/>
      </c>
      <c r="Z166" s="262" t="str">
        <f t="shared" si="86"/>
        <v/>
      </c>
      <c r="AA166" s="262" t="str">
        <f t="shared" si="87"/>
        <v/>
      </c>
      <c r="AB166" s="262" t="str">
        <f t="shared" si="88"/>
        <v/>
      </c>
      <c r="AC166" s="262" t="str">
        <f t="shared" si="89"/>
        <v/>
      </c>
    </row>
    <row r="167" spans="1:29">
      <c r="A167" s="28"/>
      <c r="B167" s="181"/>
      <c r="C167" s="182">
        <v>2</v>
      </c>
      <c r="D167" s="183">
        <v>0.39583333333333331</v>
      </c>
      <c r="E167" s="238" t="s">
        <v>380</v>
      </c>
      <c r="F167" s="155" t="str">
        <f t="shared" si="125"/>
        <v>実年1部</v>
      </c>
      <c r="G167" s="184" t="str">
        <f t="shared" si="126"/>
        <v xml:space="preserve"> ドリンカーズMJ</v>
      </c>
      <c r="H167" s="185"/>
      <c r="I167" s="184" t="s">
        <v>1</v>
      </c>
      <c r="J167" s="184"/>
      <c r="K167" s="182" t="str">
        <f t="shared" si="127"/>
        <v xml:space="preserve"> 丸山シニア</v>
      </c>
      <c r="L167" s="186"/>
      <c r="M167" s="24"/>
      <c r="N167" s="25" t="str">
        <f t="shared" si="123"/>
        <v>Ja1</v>
      </c>
      <c r="O167" s="25" t="str">
        <f t="shared" si="124"/>
        <v>Ja3</v>
      </c>
      <c r="R167" s="115"/>
      <c r="S167" s="115"/>
      <c r="T167" s="115"/>
      <c r="U167" s="115"/>
      <c r="V167" s="115"/>
      <c r="X167" s="262" t="str">
        <f t="shared" si="84"/>
        <v/>
      </c>
      <c r="Y167" s="287" t="str">
        <f t="shared" si="85"/>
        <v/>
      </c>
      <c r="Z167" s="262" t="str">
        <f t="shared" si="86"/>
        <v/>
      </c>
      <c r="AA167" s="262" t="str">
        <f t="shared" si="87"/>
        <v/>
      </c>
      <c r="AB167" s="262" t="str">
        <f t="shared" si="88"/>
        <v/>
      </c>
      <c r="AC167" s="262" t="str">
        <f t="shared" si="89"/>
        <v/>
      </c>
    </row>
    <row r="168" spans="1:29">
      <c r="A168" s="28"/>
      <c r="B168" s="181"/>
      <c r="C168" s="182">
        <v>3</v>
      </c>
      <c r="D168" s="183">
        <v>0.45833333333333331</v>
      </c>
      <c r="E168" s="238" t="s">
        <v>381</v>
      </c>
      <c r="F168" s="155" t="str">
        <f t="shared" si="125"/>
        <v>実年1部</v>
      </c>
      <c r="G168" s="184" t="str">
        <f t="shared" si="126"/>
        <v xml:space="preserve"> フォーティーズ</v>
      </c>
      <c r="H168" s="185"/>
      <c r="I168" s="184" t="s">
        <v>1</v>
      </c>
      <c r="J168" s="184"/>
      <c r="K168" s="182" t="str">
        <f t="shared" si="127"/>
        <v xml:space="preserve"> なるせキッズ</v>
      </c>
      <c r="L168" s="186"/>
      <c r="M168" s="24"/>
      <c r="N168" s="25" t="str">
        <f t="shared" si="123"/>
        <v>Ja2</v>
      </c>
      <c r="O168" s="25" t="str">
        <f t="shared" si="124"/>
        <v>Ja4</v>
      </c>
      <c r="R168" s="115"/>
      <c r="S168" s="115"/>
      <c r="T168" s="115"/>
      <c r="U168" s="115"/>
      <c r="V168" s="115"/>
      <c r="X168" s="262" t="str">
        <f t="shared" si="84"/>
        <v/>
      </c>
      <c r="Y168" s="287" t="str">
        <f t="shared" si="85"/>
        <v/>
      </c>
      <c r="Z168" s="262" t="str">
        <f t="shared" si="86"/>
        <v/>
      </c>
      <c r="AA168" s="262" t="str">
        <f t="shared" si="87"/>
        <v/>
      </c>
      <c r="AB168" s="262" t="str">
        <f t="shared" si="88"/>
        <v/>
      </c>
      <c r="AC168" s="262" t="str">
        <f t="shared" si="89"/>
        <v/>
      </c>
    </row>
    <row r="169" spans="1:29">
      <c r="A169" s="28"/>
      <c r="B169" s="188"/>
      <c r="C169" s="182">
        <v>4</v>
      </c>
      <c r="D169" s="183">
        <v>0.52083333333333337</v>
      </c>
      <c r="E169" s="187"/>
      <c r="F169" s="155" t="str">
        <f t="shared" si="125"/>
        <v/>
      </c>
      <c r="G169" s="184" t="str">
        <f t="shared" si="126"/>
        <v/>
      </c>
      <c r="H169" s="185"/>
      <c r="I169" s="184" t="s">
        <v>1</v>
      </c>
      <c r="J169" s="184"/>
      <c r="K169" s="182" t="str">
        <f t="shared" si="127"/>
        <v/>
      </c>
      <c r="L169" s="186"/>
      <c r="M169" s="24"/>
      <c r="N169" s="25" t="str">
        <f t="shared" si="123"/>
        <v/>
      </c>
      <c r="O169" s="25" t="str">
        <f t="shared" si="124"/>
        <v/>
      </c>
      <c r="X169" s="262" t="str">
        <f t="shared" si="84"/>
        <v/>
      </c>
      <c r="Y169" s="287" t="str">
        <f t="shared" si="85"/>
        <v/>
      </c>
      <c r="Z169" s="262" t="str">
        <f t="shared" si="86"/>
        <v/>
      </c>
      <c r="AA169" s="262" t="str">
        <f t="shared" si="87"/>
        <v/>
      </c>
      <c r="AB169" s="262" t="str">
        <f t="shared" si="88"/>
        <v/>
      </c>
      <c r="AC169" s="262" t="str">
        <f t="shared" si="89"/>
        <v/>
      </c>
    </row>
    <row r="170" spans="1:29">
      <c r="A170" s="28"/>
      <c r="B170" s="190"/>
      <c r="C170" s="182">
        <v>5</v>
      </c>
      <c r="D170" s="189">
        <v>0.58333333333333337</v>
      </c>
      <c r="E170" s="187"/>
      <c r="F170" s="155" t="str">
        <f t="shared" si="125"/>
        <v/>
      </c>
      <c r="G170" s="184" t="str">
        <f t="shared" si="126"/>
        <v/>
      </c>
      <c r="H170" s="185"/>
      <c r="I170" s="184" t="s">
        <v>1</v>
      </c>
      <c r="J170" s="184"/>
      <c r="K170" s="182" t="str">
        <f t="shared" si="127"/>
        <v/>
      </c>
      <c r="L170" s="186"/>
      <c r="M170" s="24"/>
      <c r="N170" s="25" t="str">
        <f t="shared" si="123"/>
        <v/>
      </c>
      <c r="O170" s="25" t="str">
        <f t="shared" si="124"/>
        <v/>
      </c>
      <c r="X170" s="262" t="str">
        <f t="shared" si="84"/>
        <v/>
      </c>
      <c r="Y170" s="287" t="str">
        <f t="shared" si="85"/>
        <v/>
      </c>
      <c r="Z170" s="262" t="str">
        <f t="shared" si="86"/>
        <v/>
      </c>
      <c r="AA170" s="262" t="str">
        <f t="shared" si="87"/>
        <v/>
      </c>
      <c r="AB170" s="262" t="str">
        <f t="shared" si="88"/>
        <v/>
      </c>
      <c r="AC170" s="262" t="str">
        <f t="shared" si="89"/>
        <v/>
      </c>
    </row>
    <row r="171" spans="1:29" s="29" customFormat="1">
      <c r="A171" s="117"/>
      <c r="B171" s="118"/>
      <c r="C171" s="119"/>
      <c r="D171" s="120"/>
      <c r="E171" s="118"/>
      <c r="F171" s="118"/>
      <c r="G171" s="165"/>
      <c r="H171" s="118"/>
      <c r="I171" s="118"/>
      <c r="J171" s="118"/>
      <c r="K171" s="165"/>
      <c r="L171" s="121"/>
      <c r="N171" s="122" t="str">
        <f>IF(E171="","",LEFT(E171,3))</f>
        <v/>
      </c>
      <c r="O171" s="122" t="str">
        <f>IF(E171="","",LEFT(E171,2)&amp;MID(E171,4,1))</f>
        <v/>
      </c>
      <c r="X171" s="262" t="str">
        <f t="shared" si="84"/>
        <v/>
      </c>
      <c r="Y171" s="287" t="str">
        <f t="shared" si="85"/>
        <v/>
      </c>
      <c r="Z171" s="262" t="str">
        <f t="shared" si="86"/>
        <v/>
      </c>
      <c r="AA171" s="262" t="str">
        <f t="shared" si="87"/>
        <v/>
      </c>
      <c r="AB171" s="262" t="str">
        <f t="shared" si="88"/>
        <v/>
      </c>
      <c r="AC171" s="262" t="str">
        <f t="shared" si="89"/>
        <v/>
      </c>
    </row>
    <row r="172" spans="1:29" ht="19.5">
      <c r="A172" s="6" t="s">
        <v>382</v>
      </c>
      <c r="B172" s="84"/>
      <c r="C172" s="85"/>
      <c r="D172" s="85"/>
      <c r="E172" s="85"/>
      <c r="F172" s="85"/>
      <c r="G172" s="166"/>
      <c r="H172" s="85"/>
      <c r="I172" s="85"/>
      <c r="J172" s="85"/>
      <c r="K172" s="166"/>
      <c r="L172" s="86"/>
      <c r="M172" s="24"/>
      <c r="N172" s="25" t="str">
        <f>IF(E172="","",LEFT(E172,3))</f>
        <v/>
      </c>
      <c r="O172" s="25" t="str">
        <f>IF(E172="","",LEFT(E172,2)&amp;MID(E172,4,1))</f>
        <v/>
      </c>
      <c r="X172" s="262" t="str">
        <f t="shared" si="84"/>
        <v/>
      </c>
      <c r="Y172" s="287" t="str">
        <f t="shared" si="85"/>
        <v/>
      </c>
      <c r="Z172" s="262" t="str">
        <f t="shared" si="86"/>
        <v/>
      </c>
      <c r="AA172" s="262" t="str">
        <f t="shared" si="87"/>
        <v/>
      </c>
      <c r="AB172" s="262" t="str">
        <f t="shared" si="88"/>
        <v/>
      </c>
      <c r="AC172" s="262" t="str">
        <f t="shared" si="89"/>
        <v/>
      </c>
    </row>
    <row r="173" spans="1:29">
      <c r="A173" s="28"/>
      <c r="B173" s="300" t="s">
        <v>7</v>
      </c>
      <c r="C173" s="301"/>
      <c r="D173" s="87" t="s">
        <v>6</v>
      </c>
      <c r="E173" s="123" t="s">
        <v>5</v>
      </c>
      <c r="F173" s="123" t="s">
        <v>4</v>
      </c>
      <c r="G173" s="123" t="s">
        <v>3</v>
      </c>
      <c r="H173" s="124"/>
      <c r="I173" s="125" t="s">
        <v>1</v>
      </c>
      <c r="J173" s="123"/>
      <c r="K173" s="123" t="s">
        <v>2</v>
      </c>
      <c r="L173" s="123"/>
      <c r="M173" s="24"/>
      <c r="N173" s="25" t="str">
        <f t="shared" ref="N173:N178" si="128">IF(E173="","",LEFT(E173,3))</f>
        <v>Gno</v>
      </c>
      <c r="O173" s="25" t="str">
        <f t="shared" ref="O173:O178" si="129">IF(E173="","",LEFT(E173,2)&amp;MID(E173,4,1))</f>
        <v>Gn</v>
      </c>
      <c r="X173" s="262" t="str">
        <f t="shared" si="84"/>
        <v/>
      </c>
      <c r="Y173" s="287" t="str">
        <f t="shared" si="85"/>
        <v/>
      </c>
      <c r="Z173" s="262" t="str">
        <f t="shared" si="86"/>
        <v/>
      </c>
      <c r="AA173" s="262" t="str">
        <f t="shared" si="87"/>
        <v/>
      </c>
      <c r="AB173" s="262" t="str">
        <f t="shared" si="88"/>
        <v/>
      </c>
      <c r="AC173" s="262" t="str">
        <f t="shared" si="89"/>
        <v/>
      </c>
    </row>
    <row r="174" spans="1:29" ht="16.5">
      <c r="A174" s="28"/>
      <c r="B174" s="302" t="s">
        <v>169</v>
      </c>
      <c r="C174" s="303"/>
      <c r="D174" s="303"/>
      <c r="E174" s="303"/>
      <c r="F174" s="303"/>
      <c r="G174" s="178"/>
      <c r="H174" s="179"/>
      <c r="I174" s="179"/>
      <c r="J174" s="179"/>
      <c r="K174" s="178"/>
      <c r="L174" s="180"/>
      <c r="M174" s="24"/>
      <c r="N174" s="25" t="str">
        <f t="shared" si="128"/>
        <v/>
      </c>
      <c r="O174" s="25" t="str">
        <f t="shared" si="129"/>
        <v/>
      </c>
      <c r="Q174" s="115"/>
      <c r="X174" s="262" t="str">
        <f t="shared" si="84"/>
        <v/>
      </c>
      <c r="Y174" s="287" t="str">
        <f t="shared" si="85"/>
        <v/>
      </c>
      <c r="Z174" s="262" t="str">
        <f t="shared" si="86"/>
        <v/>
      </c>
      <c r="AA174" s="262" t="str">
        <f t="shared" si="87"/>
        <v/>
      </c>
      <c r="AB174" s="262" t="str">
        <f t="shared" si="88"/>
        <v/>
      </c>
      <c r="AC174" s="262" t="str">
        <f t="shared" si="89"/>
        <v/>
      </c>
    </row>
    <row r="175" spans="1:29">
      <c r="A175" s="28"/>
      <c r="B175" s="181"/>
      <c r="C175" s="182">
        <v>1</v>
      </c>
      <c r="D175" s="183">
        <v>0.33333333333333331</v>
      </c>
      <c r="E175" s="235" t="s">
        <v>383</v>
      </c>
      <c r="F175" s="155" t="str">
        <f t="shared" ref="F175:F179" si="130">IF(E175="","",VLOOKUP(N175,TEAM_MST,3,FALSE))</f>
        <v>実年2部</v>
      </c>
      <c r="G175" s="184" t="str">
        <f t="shared" ref="G175:G179" si="131">IF(E175="","",VLOOKUP(N175,TEAM_MST,2,FALSE))</f>
        <v xml:space="preserve"> アストロズ</v>
      </c>
      <c r="H175" s="185"/>
      <c r="I175" s="184" t="s">
        <v>1</v>
      </c>
      <c r="J175" s="184"/>
      <c r="K175" s="182" t="str">
        <f t="shared" ref="K175:K179" si="132">IF(E175="","",VLOOKUP(O175,TEAM_MST,2,FALSE))</f>
        <v xml:space="preserve"> Y・WAIS</v>
      </c>
      <c r="L175" s="186"/>
      <c r="M175" s="24"/>
      <c r="N175" s="25" t="str">
        <f t="shared" si="128"/>
        <v>Sa4</v>
      </c>
      <c r="O175" s="25" t="str">
        <f t="shared" si="129"/>
        <v>Sa5</v>
      </c>
      <c r="R175" s="115"/>
      <c r="S175" s="115"/>
      <c r="T175" s="115"/>
      <c r="U175" s="115"/>
      <c r="V175" s="115"/>
      <c r="X175" s="262" t="str">
        <f t="shared" si="84"/>
        <v/>
      </c>
      <c r="Y175" s="287" t="str">
        <f t="shared" si="85"/>
        <v/>
      </c>
      <c r="Z175" s="262" t="str">
        <f t="shared" si="86"/>
        <v/>
      </c>
      <c r="AA175" s="262" t="str">
        <f t="shared" si="87"/>
        <v/>
      </c>
      <c r="AB175" s="262" t="str">
        <f t="shared" si="88"/>
        <v/>
      </c>
      <c r="AC175" s="262" t="str">
        <f t="shared" si="89"/>
        <v/>
      </c>
    </row>
    <row r="176" spans="1:29">
      <c r="A176" s="28"/>
      <c r="B176" s="181"/>
      <c r="C176" s="182">
        <v>2</v>
      </c>
      <c r="D176" s="183">
        <v>0.39583333333333331</v>
      </c>
      <c r="E176" s="235" t="s">
        <v>384</v>
      </c>
      <c r="F176" s="155" t="str">
        <f t="shared" si="130"/>
        <v>実年2部</v>
      </c>
      <c r="G176" s="184" t="str">
        <f t="shared" si="131"/>
        <v xml:space="preserve"> サザンF</v>
      </c>
      <c r="H176" s="185"/>
      <c r="I176" s="184" t="s">
        <v>1</v>
      </c>
      <c r="J176" s="184"/>
      <c r="K176" s="182" t="str">
        <f t="shared" si="132"/>
        <v xml:space="preserve"> コミックスターズ</v>
      </c>
      <c r="L176" s="186"/>
      <c r="M176" s="24"/>
      <c r="N176" s="25" t="str">
        <f t="shared" si="128"/>
        <v>Sa1</v>
      </c>
      <c r="O176" s="25" t="str">
        <f t="shared" si="129"/>
        <v>Sa3</v>
      </c>
      <c r="R176" s="115"/>
      <c r="S176" s="115"/>
      <c r="T176" s="115"/>
      <c r="U176" s="115"/>
      <c r="V176" s="115"/>
      <c r="X176" s="262" t="str">
        <f t="shared" si="84"/>
        <v/>
      </c>
      <c r="Y176" s="287" t="str">
        <f t="shared" si="85"/>
        <v/>
      </c>
      <c r="Z176" s="262" t="str">
        <f t="shared" si="86"/>
        <v/>
      </c>
      <c r="AA176" s="262" t="str">
        <f t="shared" si="87"/>
        <v/>
      </c>
      <c r="AB176" s="262" t="str">
        <f t="shared" si="88"/>
        <v/>
      </c>
      <c r="AC176" s="262" t="str">
        <f t="shared" si="89"/>
        <v/>
      </c>
    </row>
    <row r="177" spans="1:29">
      <c r="A177" s="28"/>
      <c r="B177" s="181"/>
      <c r="C177" s="182">
        <v>3</v>
      </c>
      <c r="D177" s="183">
        <v>0.45833333333333331</v>
      </c>
      <c r="E177" s="235" t="s">
        <v>385</v>
      </c>
      <c r="F177" s="155" t="str">
        <f t="shared" si="130"/>
        <v>実年2部</v>
      </c>
      <c r="G177" s="184" t="str">
        <f t="shared" si="131"/>
        <v xml:space="preserve"> 南つくし野SS</v>
      </c>
      <c r="H177" s="185"/>
      <c r="I177" s="184" t="s">
        <v>1</v>
      </c>
      <c r="J177" s="184"/>
      <c r="K177" s="182" t="str">
        <f t="shared" si="132"/>
        <v xml:space="preserve"> 七国山SC</v>
      </c>
      <c r="L177" s="186"/>
      <c r="M177" s="24"/>
      <c r="N177" s="25" t="str">
        <f t="shared" si="128"/>
        <v>Sb4</v>
      </c>
      <c r="O177" s="25" t="str">
        <f t="shared" si="129"/>
        <v>Sb5</v>
      </c>
      <c r="R177" s="115"/>
      <c r="S177" s="115"/>
      <c r="T177" s="115"/>
      <c r="U177" s="115"/>
      <c r="V177" s="115"/>
      <c r="X177" s="262" t="str">
        <f t="shared" si="84"/>
        <v/>
      </c>
      <c r="Y177" s="287" t="str">
        <f t="shared" si="85"/>
        <v/>
      </c>
      <c r="Z177" s="262" t="str">
        <f t="shared" si="86"/>
        <v/>
      </c>
      <c r="AA177" s="262" t="str">
        <f t="shared" si="87"/>
        <v/>
      </c>
      <c r="AB177" s="262" t="str">
        <f t="shared" si="88"/>
        <v/>
      </c>
      <c r="AC177" s="262" t="str">
        <f t="shared" si="89"/>
        <v/>
      </c>
    </row>
    <row r="178" spans="1:29">
      <c r="A178" s="28"/>
      <c r="B178" s="181"/>
      <c r="C178" s="182">
        <v>4</v>
      </c>
      <c r="D178" s="183">
        <v>0.52083333333333337</v>
      </c>
      <c r="E178" s="237" t="s">
        <v>386</v>
      </c>
      <c r="F178" s="155" t="str">
        <f t="shared" si="130"/>
        <v>実年2部</v>
      </c>
      <c r="G178" s="184" t="str">
        <f t="shared" si="131"/>
        <v xml:space="preserve"> フレンズF</v>
      </c>
      <c r="H178" s="185"/>
      <c r="I178" s="184" t="s">
        <v>1</v>
      </c>
      <c r="J178" s="184"/>
      <c r="K178" s="182" t="str">
        <f t="shared" si="132"/>
        <v xml:space="preserve"> パパーズJ</v>
      </c>
      <c r="L178" s="186"/>
      <c r="M178" s="24"/>
      <c r="N178" s="25" t="str">
        <f t="shared" si="128"/>
        <v>Sb1</v>
      </c>
      <c r="O178" s="25" t="str">
        <f t="shared" si="129"/>
        <v>Sb3</v>
      </c>
      <c r="R178" s="115"/>
      <c r="S178" s="115"/>
      <c r="T178" s="115"/>
      <c r="U178" s="115"/>
      <c r="V178" s="115"/>
      <c r="X178" s="262" t="str">
        <f t="shared" si="84"/>
        <v/>
      </c>
      <c r="Y178" s="287" t="str">
        <f t="shared" si="85"/>
        <v/>
      </c>
      <c r="Z178" s="262" t="str">
        <f t="shared" si="86"/>
        <v/>
      </c>
      <c r="AA178" s="262" t="str">
        <f t="shared" si="87"/>
        <v/>
      </c>
      <c r="AB178" s="262" t="str">
        <f t="shared" si="88"/>
        <v/>
      </c>
      <c r="AC178" s="262" t="str">
        <f t="shared" si="89"/>
        <v/>
      </c>
    </row>
    <row r="179" spans="1:29">
      <c r="A179" s="28"/>
      <c r="B179" s="188"/>
      <c r="C179" s="182">
        <v>5</v>
      </c>
      <c r="D179" s="189">
        <v>0.58333333333333337</v>
      </c>
      <c r="E179" s="187"/>
      <c r="F179" s="155" t="str">
        <f t="shared" si="130"/>
        <v/>
      </c>
      <c r="G179" s="184" t="str">
        <f t="shared" si="131"/>
        <v/>
      </c>
      <c r="H179" s="185"/>
      <c r="I179" s="184" t="s">
        <v>1</v>
      </c>
      <c r="J179" s="184"/>
      <c r="K179" s="182" t="str">
        <f t="shared" si="132"/>
        <v/>
      </c>
      <c r="L179" s="186"/>
      <c r="M179" s="24"/>
      <c r="N179" s="25" t="str">
        <f t="shared" ref="N179:N185" si="133">IF(E179="","",LEFT(E179,3))</f>
        <v/>
      </c>
      <c r="O179" s="25" t="str">
        <f t="shared" ref="O179:O185" si="134">IF(E179="","",LEFT(E179,2)&amp;MID(E179,4,1))</f>
        <v/>
      </c>
      <c r="X179" s="262" t="str">
        <f t="shared" si="84"/>
        <v/>
      </c>
      <c r="Y179" s="287" t="str">
        <f t="shared" si="85"/>
        <v/>
      </c>
      <c r="Z179" s="262" t="str">
        <f t="shared" si="86"/>
        <v/>
      </c>
      <c r="AA179" s="262" t="str">
        <f t="shared" si="87"/>
        <v/>
      </c>
      <c r="AB179" s="262" t="str">
        <f t="shared" si="88"/>
        <v/>
      </c>
      <c r="AC179" s="262" t="str">
        <f t="shared" si="89"/>
        <v/>
      </c>
    </row>
    <row r="180" spans="1:29" ht="16.5">
      <c r="A180" s="28"/>
      <c r="B180" s="302" t="s">
        <v>265</v>
      </c>
      <c r="C180" s="303"/>
      <c r="D180" s="303"/>
      <c r="E180" s="303"/>
      <c r="F180" s="303"/>
      <c r="G180" s="178"/>
      <c r="H180" s="179"/>
      <c r="I180" s="179"/>
      <c r="J180" s="179"/>
      <c r="K180" s="178"/>
      <c r="L180" s="180"/>
      <c r="M180" s="24"/>
      <c r="N180" s="25" t="str">
        <f t="shared" si="133"/>
        <v/>
      </c>
      <c r="O180" s="25" t="str">
        <f t="shared" si="134"/>
        <v/>
      </c>
      <c r="Q180" s="115"/>
      <c r="X180" s="262" t="str">
        <f t="shared" si="84"/>
        <v/>
      </c>
      <c r="Y180" s="287" t="str">
        <f t="shared" si="85"/>
        <v/>
      </c>
      <c r="Z180" s="262" t="str">
        <f t="shared" si="86"/>
        <v/>
      </c>
      <c r="AA180" s="262" t="str">
        <f t="shared" si="87"/>
        <v/>
      </c>
      <c r="AB180" s="262" t="str">
        <f t="shared" si="88"/>
        <v/>
      </c>
      <c r="AC180" s="262" t="str">
        <f t="shared" si="89"/>
        <v/>
      </c>
    </row>
    <row r="181" spans="1:29">
      <c r="A181" s="28"/>
      <c r="B181" s="181"/>
      <c r="C181" s="182">
        <v>1</v>
      </c>
      <c r="D181" s="183">
        <v>0.33333333333333331</v>
      </c>
      <c r="E181" s="238" t="s">
        <v>387</v>
      </c>
      <c r="F181" s="155" t="str">
        <f t="shared" ref="F181:F185" si="135">IF(E181="","",VLOOKUP(N181,TEAM_MST,3,FALSE))</f>
        <v>実年1部</v>
      </c>
      <c r="G181" s="184" t="str">
        <f t="shared" ref="G181:G185" si="136">IF(E181="","",VLOOKUP(N181,TEAM_MST,2,FALSE))</f>
        <v xml:space="preserve"> </v>
      </c>
      <c r="H181" s="185"/>
      <c r="I181" s="184" t="s">
        <v>1</v>
      </c>
      <c r="J181" s="184"/>
      <c r="K181" s="182" t="str">
        <f t="shared" ref="K181:K185" si="137">IF(E181="","",VLOOKUP(O181,TEAM_MST,2,FALSE))</f>
        <v xml:space="preserve"> </v>
      </c>
      <c r="L181" s="186"/>
      <c r="M181" s="24"/>
      <c r="N181" s="25" t="s">
        <v>391</v>
      </c>
      <c r="O181" s="25" t="s">
        <v>391</v>
      </c>
      <c r="R181" s="115"/>
      <c r="S181" s="115"/>
      <c r="T181" s="115"/>
      <c r="U181" s="115"/>
      <c r="V181" s="115"/>
      <c r="X181" s="262" t="str">
        <f t="shared" si="84"/>
        <v/>
      </c>
      <c r="Y181" s="287" t="str">
        <f t="shared" si="85"/>
        <v/>
      </c>
      <c r="Z181" s="262" t="str">
        <f t="shared" si="86"/>
        <v/>
      </c>
      <c r="AA181" s="262" t="str">
        <f t="shared" si="87"/>
        <v/>
      </c>
      <c r="AB181" s="262" t="str">
        <f t="shared" si="88"/>
        <v/>
      </c>
      <c r="AC181" s="262" t="str">
        <f t="shared" si="89"/>
        <v/>
      </c>
    </row>
    <row r="182" spans="1:29">
      <c r="A182" s="28"/>
      <c r="B182" s="181"/>
      <c r="C182" s="182">
        <v>2</v>
      </c>
      <c r="D182" s="183">
        <v>0.39583333333333331</v>
      </c>
      <c r="E182" s="239" t="s">
        <v>388</v>
      </c>
      <c r="F182" s="155" t="str">
        <f t="shared" si="135"/>
        <v>男子1部</v>
      </c>
      <c r="G182" s="184" t="str">
        <f t="shared" si="136"/>
        <v xml:space="preserve"> </v>
      </c>
      <c r="H182" s="185"/>
      <c r="I182" s="184" t="s">
        <v>1</v>
      </c>
      <c r="J182" s="184"/>
      <c r="K182" s="182" t="str">
        <f t="shared" si="137"/>
        <v xml:space="preserve"> </v>
      </c>
      <c r="L182" s="186"/>
      <c r="M182" s="24"/>
      <c r="N182" s="25" t="s">
        <v>392</v>
      </c>
      <c r="O182" s="25" t="s">
        <v>392</v>
      </c>
      <c r="R182" s="115"/>
      <c r="S182" s="115"/>
      <c r="T182" s="115"/>
      <c r="U182" s="115"/>
      <c r="V182" s="115"/>
      <c r="X182" s="262" t="str">
        <f t="shared" si="84"/>
        <v/>
      </c>
      <c r="Y182" s="287" t="str">
        <f t="shared" si="85"/>
        <v/>
      </c>
      <c r="Z182" s="262" t="str">
        <f t="shared" si="86"/>
        <v/>
      </c>
      <c r="AA182" s="262" t="str">
        <f t="shared" si="87"/>
        <v/>
      </c>
      <c r="AB182" s="262" t="str">
        <f t="shared" si="88"/>
        <v/>
      </c>
      <c r="AC182" s="262" t="str">
        <f t="shared" si="89"/>
        <v/>
      </c>
    </row>
    <row r="183" spans="1:29">
      <c r="A183" s="28"/>
      <c r="B183" s="181"/>
      <c r="C183" s="182">
        <v>3</v>
      </c>
      <c r="D183" s="183">
        <v>0.45833333333333331</v>
      </c>
      <c r="E183" s="238" t="s">
        <v>389</v>
      </c>
      <c r="F183" s="155" t="str">
        <f t="shared" si="135"/>
        <v>実年1部</v>
      </c>
      <c r="G183" s="184" t="str">
        <f t="shared" si="136"/>
        <v xml:space="preserve"> </v>
      </c>
      <c r="H183" s="185"/>
      <c r="I183" s="184" t="s">
        <v>1</v>
      </c>
      <c r="J183" s="184"/>
      <c r="K183" s="182" t="str">
        <f t="shared" si="137"/>
        <v xml:space="preserve"> </v>
      </c>
      <c r="L183" s="186"/>
      <c r="M183" s="24"/>
      <c r="N183" s="25" t="s">
        <v>391</v>
      </c>
      <c r="O183" s="25" t="s">
        <v>391</v>
      </c>
      <c r="R183" s="115"/>
      <c r="S183" s="115"/>
      <c r="T183" s="115"/>
      <c r="U183" s="115"/>
      <c r="V183" s="115"/>
      <c r="X183" s="262" t="str">
        <f t="shared" si="84"/>
        <v/>
      </c>
      <c r="Y183" s="287" t="str">
        <f t="shared" si="85"/>
        <v/>
      </c>
      <c r="Z183" s="262" t="str">
        <f t="shared" si="86"/>
        <v/>
      </c>
      <c r="AA183" s="262" t="str">
        <f t="shared" si="87"/>
        <v/>
      </c>
      <c r="AB183" s="262" t="str">
        <f t="shared" si="88"/>
        <v/>
      </c>
      <c r="AC183" s="262" t="str">
        <f t="shared" si="89"/>
        <v/>
      </c>
    </row>
    <row r="184" spans="1:29">
      <c r="A184" s="28"/>
      <c r="B184" s="188"/>
      <c r="C184" s="182">
        <v>4</v>
      </c>
      <c r="D184" s="183">
        <v>0.54166666666666663</v>
      </c>
      <c r="E184" s="240" t="s">
        <v>390</v>
      </c>
      <c r="F184" s="155" t="str">
        <f t="shared" si="135"/>
        <v>キング</v>
      </c>
      <c r="G184" s="184" t="str">
        <f t="shared" si="136"/>
        <v xml:space="preserve"> </v>
      </c>
      <c r="H184" s="185"/>
      <c r="I184" s="184" t="s">
        <v>1</v>
      </c>
      <c r="J184" s="184"/>
      <c r="K184" s="182" t="str">
        <f t="shared" si="137"/>
        <v xml:space="preserve"> </v>
      </c>
      <c r="L184" s="186"/>
      <c r="M184" s="24"/>
      <c r="N184" s="25" t="s">
        <v>339</v>
      </c>
      <c r="O184" s="25" t="s">
        <v>339</v>
      </c>
      <c r="R184" s="115"/>
      <c r="S184" s="115"/>
      <c r="T184" s="115"/>
      <c r="U184" s="115"/>
      <c r="V184" s="115"/>
      <c r="X184" s="262" t="str">
        <f t="shared" si="84"/>
        <v/>
      </c>
      <c r="Y184" s="287" t="str">
        <f t="shared" si="85"/>
        <v/>
      </c>
      <c r="Z184" s="262" t="str">
        <f t="shared" si="86"/>
        <v/>
      </c>
      <c r="AA184" s="262" t="str">
        <f t="shared" si="87"/>
        <v/>
      </c>
      <c r="AB184" s="262" t="str">
        <f t="shared" si="88"/>
        <v/>
      </c>
      <c r="AC184" s="262" t="str">
        <f t="shared" si="89"/>
        <v/>
      </c>
    </row>
    <row r="185" spans="1:29">
      <c r="A185" s="28"/>
      <c r="B185" s="190"/>
      <c r="C185" s="182">
        <v>5</v>
      </c>
      <c r="D185" s="189">
        <v>0.58333333333333337</v>
      </c>
      <c r="E185" s="187"/>
      <c r="F185" s="155" t="str">
        <f t="shared" si="135"/>
        <v/>
      </c>
      <c r="G185" s="184" t="str">
        <f t="shared" si="136"/>
        <v/>
      </c>
      <c r="H185" s="185"/>
      <c r="I185" s="184" t="s">
        <v>1</v>
      </c>
      <c r="J185" s="184"/>
      <c r="K185" s="182" t="str">
        <f t="shared" si="137"/>
        <v/>
      </c>
      <c r="L185" s="186"/>
      <c r="M185" s="24"/>
      <c r="N185" s="25" t="str">
        <f t="shared" si="133"/>
        <v/>
      </c>
      <c r="O185" s="25" t="str">
        <f t="shared" si="134"/>
        <v/>
      </c>
      <c r="X185" s="262" t="str">
        <f t="shared" si="84"/>
        <v/>
      </c>
      <c r="Y185" s="287" t="str">
        <f t="shared" si="85"/>
        <v/>
      </c>
      <c r="Z185" s="262" t="str">
        <f t="shared" si="86"/>
        <v/>
      </c>
      <c r="AA185" s="262" t="str">
        <f t="shared" si="87"/>
        <v/>
      </c>
      <c r="AB185" s="262" t="str">
        <f t="shared" si="88"/>
        <v/>
      </c>
      <c r="AC185" s="262" t="str">
        <f t="shared" si="89"/>
        <v/>
      </c>
    </row>
    <row r="186" spans="1:29" s="29" customFormat="1">
      <c r="A186" s="117"/>
      <c r="B186" s="118"/>
      <c r="C186" s="119"/>
      <c r="D186" s="120"/>
      <c r="E186" s="118"/>
      <c r="F186" s="118"/>
      <c r="G186" s="165"/>
      <c r="H186" s="118"/>
      <c r="I186" s="118"/>
      <c r="J186" s="118"/>
      <c r="K186" s="165"/>
      <c r="L186" s="121"/>
      <c r="N186" s="122" t="str">
        <f>IF(E186="","",LEFT(E186,3))</f>
        <v/>
      </c>
      <c r="O186" s="122" t="str">
        <f>IF(E186="","",LEFT(E186,2)&amp;MID(E186,4,1))</f>
        <v/>
      </c>
      <c r="X186" s="262" t="str">
        <f t="shared" ref="X186:X220" si="138">IF(Q186=0,"",VLOOKUP(Q186,UMP_MST,3,FALSE))</f>
        <v/>
      </c>
      <c r="Y186" s="287" t="str">
        <f t="shared" ref="Y186:Y220" si="139">IF(R186=0,"",VLOOKUP(R186,UMP_MST,3,FALSE))</f>
        <v/>
      </c>
      <c r="Z186" s="262" t="str">
        <f t="shared" ref="Z186:Z220" si="140">IF(S186=0,"",VLOOKUP(S186,UMP_MST,3,FALSE))</f>
        <v/>
      </c>
      <c r="AA186" s="262" t="str">
        <f t="shared" ref="AA186:AA220" si="141">IF(T186=0,"",VLOOKUP(T186,UMP_MST,3,FALSE))</f>
        <v/>
      </c>
      <c r="AB186" s="262" t="str">
        <f t="shared" ref="AB186:AB220" si="142">IF(U186=0,"",VLOOKUP(U186,UMP_MST,3,FALSE))</f>
        <v/>
      </c>
      <c r="AC186" s="262" t="str">
        <f t="shared" ref="AC186:AC220" si="143">IF(V186=0,"",VLOOKUP(V186,UMP_MST,3,FALSE))</f>
        <v/>
      </c>
    </row>
    <row r="187" spans="1:29" ht="19.5">
      <c r="A187" s="6" t="s">
        <v>393</v>
      </c>
      <c r="B187" s="84"/>
      <c r="C187" s="85"/>
      <c r="D187" s="85"/>
      <c r="E187" s="85"/>
      <c r="F187" s="85"/>
      <c r="G187" s="166"/>
      <c r="H187" s="85"/>
      <c r="I187" s="85"/>
      <c r="J187" s="85"/>
      <c r="K187" s="166"/>
      <c r="L187" s="86"/>
      <c r="M187" s="24"/>
      <c r="N187" s="25" t="str">
        <f>IF(E187="","",LEFT(E187,3))</f>
        <v/>
      </c>
      <c r="O187" s="25" t="str">
        <f>IF(E187="","",LEFT(E187,2)&amp;MID(E187,4,1))</f>
        <v/>
      </c>
      <c r="X187" s="262" t="str">
        <f t="shared" si="138"/>
        <v/>
      </c>
      <c r="Y187" s="287" t="str">
        <f t="shared" si="139"/>
        <v/>
      </c>
      <c r="Z187" s="262" t="str">
        <f t="shared" si="140"/>
        <v/>
      </c>
      <c r="AA187" s="262" t="str">
        <f t="shared" si="141"/>
        <v/>
      </c>
      <c r="AB187" s="262" t="str">
        <f t="shared" si="142"/>
        <v/>
      </c>
      <c r="AC187" s="262" t="str">
        <f t="shared" si="143"/>
        <v/>
      </c>
    </row>
    <row r="188" spans="1:29">
      <c r="A188" s="28"/>
      <c r="B188" s="300" t="s">
        <v>7</v>
      </c>
      <c r="C188" s="301"/>
      <c r="D188" s="87" t="s">
        <v>6</v>
      </c>
      <c r="E188" s="123" t="s">
        <v>5</v>
      </c>
      <c r="F188" s="123" t="s">
        <v>4</v>
      </c>
      <c r="G188" s="123" t="s">
        <v>3</v>
      </c>
      <c r="H188" s="124"/>
      <c r="I188" s="125" t="s">
        <v>1</v>
      </c>
      <c r="J188" s="123"/>
      <c r="K188" s="123" t="s">
        <v>2</v>
      </c>
      <c r="L188" s="123"/>
      <c r="M188" s="24"/>
      <c r="N188" s="25" t="str">
        <f t="shared" ref="N188:N189" si="144">IF(E188="","",LEFT(E188,3))</f>
        <v>Gno</v>
      </c>
      <c r="O188" s="25" t="str">
        <f t="shared" ref="O188:O189" si="145">IF(E188="","",LEFT(E188,2)&amp;MID(E188,4,1))</f>
        <v>Gn</v>
      </c>
      <c r="X188" s="262" t="str">
        <f t="shared" si="138"/>
        <v/>
      </c>
      <c r="Y188" s="287" t="str">
        <f t="shared" si="139"/>
        <v/>
      </c>
      <c r="Z188" s="262" t="str">
        <f t="shared" si="140"/>
        <v/>
      </c>
      <c r="AA188" s="262" t="str">
        <f t="shared" si="141"/>
        <v/>
      </c>
      <c r="AB188" s="262" t="str">
        <f t="shared" si="142"/>
        <v/>
      </c>
      <c r="AC188" s="262" t="str">
        <f t="shared" si="143"/>
        <v/>
      </c>
    </row>
    <row r="189" spans="1:29" ht="16.5">
      <c r="A189" s="28"/>
      <c r="B189" s="302" t="s">
        <v>265</v>
      </c>
      <c r="C189" s="303"/>
      <c r="D189" s="303"/>
      <c r="E189" s="303"/>
      <c r="F189" s="303"/>
      <c r="G189" s="178"/>
      <c r="H189" s="179"/>
      <c r="I189" s="179"/>
      <c r="J189" s="179"/>
      <c r="K189" s="178"/>
      <c r="L189" s="180"/>
      <c r="M189" s="24"/>
      <c r="N189" s="25" t="str">
        <f t="shared" si="144"/>
        <v/>
      </c>
      <c r="O189" s="25" t="str">
        <f t="shared" si="145"/>
        <v/>
      </c>
      <c r="Q189" s="115"/>
      <c r="X189" s="262" t="str">
        <f t="shared" si="138"/>
        <v/>
      </c>
      <c r="Y189" s="287" t="str">
        <f t="shared" si="139"/>
        <v/>
      </c>
      <c r="Z189" s="262" t="str">
        <f t="shared" si="140"/>
        <v/>
      </c>
      <c r="AA189" s="262" t="str">
        <f t="shared" si="141"/>
        <v/>
      </c>
      <c r="AB189" s="262" t="str">
        <f t="shared" si="142"/>
        <v/>
      </c>
      <c r="AC189" s="262" t="str">
        <f t="shared" si="143"/>
        <v/>
      </c>
    </row>
    <row r="190" spans="1:29">
      <c r="A190" s="28"/>
      <c r="B190" s="181"/>
      <c r="C190" s="182">
        <v>1</v>
      </c>
      <c r="D190" s="183">
        <v>0.33333333333333331</v>
      </c>
      <c r="E190" s="235" t="s">
        <v>394</v>
      </c>
      <c r="F190" s="155" t="str">
        <f>IF(E190="","",VLOOKUP(N190,TEAM_MST,3,FALSE))</f>
        <v>実年2部</v>
      </c>
      <c r="G190" s="184" t="str">
        <f t="shared" ref="G190:G192" si="146">IF(E190="","",VLOOKUP(N190,TEAM_MST,2,FALSE))</f>
        <v xml:space="preserve"> </v>
      </c>
      <c r="H190" s="185"/>
      <c r="I190" s="184" t="s">
        <v>1</v>
      </c>
      <c r="J190" s="184"/>
      <c r="K190" s="182" t="str">
        <f t="shared" ref="K190:K192" si="147">IF(E190="","",VLOOKUP(O190,TEAM_MST,2,FALSE))</f>
        <v xml:space="preserve"> </v>
      </c>
      <c r="L190" s="186"/>
      <c r="M190" s="24"/>
      <c r="N190" s="25" t="s">
        <v>397</v>
      </c>
      <c r="O190" s="25" t="s">
        <v>397</v>
      </c>
      <c r="R190" s="115"/>
      <c r="S190" s="115"/>
      <c r="T190" s="115"/>
      <c r="U190" s="115"/>
      <c r="V190" s="115"/>
      <c r="X190" s="262" t="str">
        <f t="shared" si="138"/>
        <v/>
      </c>
      <c r="Y190" s="287" t="str">
        <f t="shared" si="139"/>
        <v/>
      </c>
      <c r="Z190" s="262" t="str">
        <f t="shared" si="140"/>
        <v/>
      </c>
      <c r="AA190" s="262" t="str">
        <f t="shared" si="141"/>
        <v/>
      </c>
      <c r="AB190" s="262" t="str">
        <f t="shared" si="142"/>
        <v/>
      </c>
      <c r="AC190" s="262" t="str">
        <f t="shared" si="143"/>
        <v/>
      </c>
    </row>
    <row r="191" spans="1:29">
      <c r="A191" s="28"/>
      <c r="B191" s="181"/>
      <c r="C191" s="182">
        <v>2</v>
      </c>
      <c r="D191" s="183">
        <v>0.41666666666666669</v>
      </c>
      <c r="E191" s="234" t="s">
        <v>395</v>
      </c>
      <c r="F191" s="155" t="str">
        <f t="shared" ref="F191:F192" si="148">IF(E191="","",VLOOKUP(N191,TEAM_MST,3,FALSE))</f>
        <v>男子2部</v>
      </c>
      <c r="G191" s="184" t="str">
        <f t="shared" si="146"/>
        <v xml:space="preserve"> </v>
      </c>
      <c r="H191" s="185"/>
      <c r="I191" s="184" t="s">
        <v>1</v>
      </c>
      <c r="J191" s="184"/>
      <c r="K191" s="182" t="str">
        <f t="shared" si="147"/>
        <v xml:space="preserve"> </v>
      </c>
      <c r="L191" s="186"/>
      <c r="M191" s="24"/>
      <c r="N191" s="25" t="s">
        <v>398</v>
      </c>
      <c r="O191" s="25" t="s">
        <v>398</v>
      </c>
      <c r="R191" s="115"/>
      <c r="S191" s="115"/>
      <c r="T191" s="115"/>
      <c r="U191" s="115"/>
      <c r="V191" s="115"/>
      <c r="X191" s="262" t="str">
        <f t="shared" si="138"/>
        <v/>
      </c>
      <c r="Y191" s="287" t="str">
        <f t="shared" si="139"/>
        <v/>
      </c>
      <c r="Z191" s="262" t="str">
        <f t="shared" si="140"/>
        <v/>
      </c>
      <c r="AA191" s="262" t="str">
        <f t="shared" si="141"/>
        <v/>
      </c>
      <c r="AB191" s="262" t="str">
        <f t="shared" si="142"/>
        <v/>
      </c>
      <c r="AC191" s="262" t="str">
        <f t="shared" si="143"/>
        <v/>
      </c>
    </row>
    <row r="192" spans="1:29">
      <c r="A192" s="28"/>
      <c r="B192" s="181"/>
      <c r="C192" s="182">
        <v>3</v>
      </c>
      <c r="D192" s="183">
        <v>0.5</v>
      </c>
      <c r="E192" s="233" t="s">
        <v>396</v>
      </c>
      <c r="F192" s="155" t="str">
        <f t="shared" si="148"/>
        <v>男子1部</v>
      </c>
      <c r="G192" s="184" t="str">
        <f t="shared" si="146"/>
        <v xml:space="preserve"> </v>
      </c>
      <c r="H192" s="185"/>
      <c r="I192" s="184" t="s">
        <v>1</v>
      </c>
      <c r="J192" s="184"/>
      <c r="K192" s="182" t="str">
        <f t="shared" si="147"/>
        <v xml:space="preserve"> </v>
      </c>
      <c r="L192" s="186"/>
      <c r="M192" s="24"/>
      <c r="N192" s="25" t="s">
        <v>392</v>
      </c>
      <c r="O192" s="25" t="s">
        <v>392</v>
      </c>
      <c r="R192" s="115"/>
      <c r="S192" s="115"/>
      <c r="T192" s="115"/>
      <c r="U192" s="115"/>
      <c r="V192" s="115"/>
      <c r="X192" s="262" t="str">
        <f t="shared" si="138"/>
        <v/>
      </c>
      <c r="Y192" s="287" t="str">
        <f t="shared" si="139"/>
        <v/>
      </c>
      <c r="Z192" s="262" t="str">
        <f t="shared" si="140"/>
        <v/>
      </c>
      <c r="AA192" s="262" t="str">
        <f t="shared" si="141"/>
        <v/>
      </c>
      <c r="AB192" s="262" t="str">
        <f t="shared" si="142"/>
        <v/>
      </c>
      <c r="AC192" s="262" t="str">
        <f t="shared" si="143"/>
        <v/>
      </c>
    </row>
    <row r="193" spans="1:29" ht="18.75" customHeight="1">
      <c r="A193" s="28"/>
      <c r="B193" s="181"/>
      <c r="C193" s="182">
        <v>4</v>
      </c>
      <c r="D193" s="183">
        <v>0.57638888888888895</v>
      </c>
      <c r="E193" s="304" t="s">
        <v>923</v>
      </c>
      <c r="F193" s="305"/>
      <c r="G193" s="305"/>
      <c r="H193" s="305"/>
      <c r="I193" s="305"/>
      <c r="J193" s="305"/>
      <c r="K193" s="305"/>
      <c r="L193" s="306"/>
      <c r="M193" s="24"/>
      <c r="N193" s="25"/>
      <c r="O193" s="25"/>
      <c r="X193" s="262" t="str">
        <f t="shared" si="138"/>
        <v/>
      </c>
      <c r="Y193" s="287" t="str">
        <f t="shared" si="139"/>
        <v/>
      </c>
      <c r="Z193" s="262" t="str">
        <f t="shared" si="140"/>
        <v/>
      </c>
      <c r="AA193" s="262" t="str">
        <f t="shared" si="141"/>
        <v/>
      </c>
      <c r="AB193" s="262" t="str">
        <f t="shared" si="142"/>
        <v/>
      </c>
      <c r="AC193" s="262" t="str">
        <f t="shared" si="143"/>
        <v/>
      </c>
    </row>
    <row r="194" spans="1:29">
      <c r="A194" s="28"/>
      <c r="B194" s="190"/>
      <c r="C194" s="182">
        <v>5</v>
      </c>
      <c r="D194" s="189"/>
      <c r="E194" s="307"/>
      <c r="F194" s="308"/>
      <c r="G194" s="308"/>
      <c r="H194" s="308"/>
      <c r="I194" s="308"/>
      <c r="J194" s="308"/>
      <c r="K194" s="308"/>
      <c r="L194" s="309"/>
      <c r="M194" s="24"/>
      <c r="N194" s="25" t="str">
        <f t="shared" ref="N194" si="149">IF(E194="","",LEFT(E194,3))</f>
        <v/>
      </c>
      <c r="O194" s="25" t="str">
        <f t="shared" ref="O194" si="150">IF(E194="","",LEFT(E194,2)&amp;MID(E194,4,1))</f>
        <v/>
      </c>
      <c r="X194" s="262" t="str">
        <f t="shared" si="138"/>
        <v/>
      </c>
      <c r="Y194" s="287" t="str">
        <f t="shared" si="139"/>
        <v/>
      </c>
      <c r="Z194" s="262" t="str">
        <f t="shared" si="140"/>
        <v/>
      </c>
      <c r="AA194" s="262" t="str">
        <f t="shared" si="141"/>
        <v/>
      </c>
      <c r="AB194" s="262" t="str">
        <f t="shared" si="142"/>
        <v/>
      </c>
      <c r="AC194" s="262" t="str">
        <f t="shared" si="143"/>
        <v/>
      </c>
    </row>
    <row r="195" spans="1:29" s="29" customFormat="1">
      <c r="A195" s="117"/>
      <c r="B195" s="118"/>
      <c r="C195" s="119"/>
      <c r="D195" s="120"/>
      <c r="E195" s="118"/>
      <c r="F195" s="118"/>
      <c r="G195" s="165"/>
      <c r="H195" s="118"/>
      <c r="I195" s="118"/>
      <c r="J195" s="118"/>
      <c r="K195" s="165"/>
      <c r="L195" s="121"/>
      <c r="N195" s="122" t="str">
        <f>IF(E195="","",LEFT(E195,3))</f>
        <v/>
      </c>
      <c r="O195" s="122" t="str">
        <f>IF(E195="","",LEFT(E195,2)&amp;MID(E195,4,1))</f>
        <v/>
      </c>
      <c r="X195" s="262" t="str">
        <f t="shared" si="138"/>
        <v/>
      </c>
      <c r="Y195" s="287" t="str">
        <f t="shared" si="139"/>
        <v/>
      </c>
      <c r="Z195" s="262" t="str">
        <f t="shared" si="140"/>
        <v/>
      </c>
      <c r="AA195" s="262" t="str">
        <f t="shared" si="141"/>
        <v/>
      </c>
      <c r="AB195" s="262" t="str">
        <f t="shared" si="142"/>
        <v/>
      </c>
      <c r="AC195" s="262" t="str">
        <f t="shared" si="143"/>
        <v/>
      </c>
    </row>
    <row r="196" spans="1:29" ht="19.5">
      <c r="A196" s="6" t="s">
        <v>399</v>
      </c>
      <c r="B196" s="84"/>
      <c r="C196" s="85"/>
      <c r="D196" s="85"/>
      <c r="E196" s="85"/>
      <c r="F196" s="85"/>
      <c r="G196" s="166"/>
      <c r="H196" s="85"/>
      <c r="I196" s="85"/>
      <c r="J196" s="85"/>
      <c r="K196" s="166"/>
      <c r="L196" s="86"/>
      <c r="M196" s="24"/>
      <c r="N196" s="25" t="str">
        <f>IF(E196="","",LEFT(E196,3))</f>
        <v/>
      </c>
      <c r="O196" s="25" t="str">
        <f>IF(E196="","",LEFT(E196,2)&amp;MID(E196,4,1))</f>
        <v/>
      </c>
      <c r="X196" s="262" t="str">
        <f t="shared" si="138"/>
        <v/>
      </c>
      <c r="Y196" s="287" t="str">
        <f t="shared" si="139"/>
        <v/>
      </c>
      <c r="Z196" s="262" t="str">
        <f t="shared" si="140"/>
        <v/>
      </c>
      <c r="AA196" s="262" t="str">
        <f t="shared" si="141"/>
        <v/>
      </c>
      <c r="AB196" s="262" t="str">
        <f t="shared" si="142"/>
        <v/>
      </c>
      <c r="AC196" s="262" t="str">
        <f t="shared" si="143"/>
        <v/>
      </c>
    </row>
    <row r="197" spans="1:29">
      <c r="A197" s="28"/>
      <c r="B197" s="300" t="s">
        <v>7</v>
      </c>
      <c r="C197" s="301"/>
      <c r="D197" s="87" t="s">
        <v>6</v>
      </c>
      <c r="E197" s="123" t="s">
        <v>5</v>
      </c>
      <c r="F197" s="123" t="s">
        <v>4</v>
      </c>
      <c r="G197" s="123" t="s">
        <v>3</v>
      </c>
      <c r="H197" s="124"/>
      <c r="I197" s="125" t="s">
        <v>1</v>
      </c>
      <c r="J197" s="123"/>
      <c r="K197" s="123" t="s">
        <v>2</v>
      </c>
      <c r="L197" s="123"/>
      <c r="M197" s="24"/>
      <c r="N197" s="25" t="str">
        <f t="shared" ref="N197:N200" si="151">IF(E197="","",LEFT(E197,3))</f>
        <v>Gno</v>
      </c>
      <c r="O197" s="25" t="str">
        <f t="shared" ref="O197:O200" si="152">IF(E197="","",LEFT(E197,2)&amp;MID(E197,4,1))</f>
        <v>Gn</v>
      </c>
      <c r="X197" s="262" t="str">
        <f t="shared" si="138"/>
        <v/>
      </c>
      <c r="Y197" s="287" t="str">
        <f t="shared" si="139"/>
        <v/>
      </c>
      <c r="Z197" s="262" t="str">
        <f t="shared" si="140"/>
        <v/>
      </c>
      <c r="AA197" s="262" t="str">
        <f t="shared" si="141"/>
        <v/>
      </c>
      <c r="AB197" s="262" t="str">
        <f t="shared" si="142"/>
        <v/>
      </c>
      <c r="AC197" s="262" t="str">
        <f t="shared" si="143"/>
        <v/>
      </c>
    </row>
    <row r="198" spans="1:29" ht="16.5">
      <c r="A198" s="28"/>
      <c r="B198" s="302" t="s">
        <v>258</v>
      </c>
      <c r="C198" s="303"/>
      <c r="D198" s="303"/>
      <c r="E198" s="303"/>
      <c r="F198" s="303"/>
      <c r="G198" s="178"/>
      <c r="H198" s="179"/>
      <c r="I198" s="179"/>
      <c r="J198" s="179"/>
      <c r="K198" s="178"/>
      <c r="L198" s="180"/>
      <c r="M198" s="24"/>
      <c r="N198" s="25" t="str">
        <f t="shared" si="151"/>
        <v/>
      </c>
      <c r="O198" s="25" t="str">
        <f t="shared" si="152"/>
        <v/>
      </c>
      <c r="Q198" s="115"/>
      <c r="X198" s="262" t="str">
        <f t="shared" si="138"/>
        <v/>
      </c>
      <c r="Y198" s="287" t="str">
        <f t="shared" si="139"/>
        <v/>
      </c>
      <c r="Z198" s="262" t="str">
        <f t="shared" si="140"/>
        <v/>
      </c>
      <c r="AA198" s="262" t="str">
        <f t="shared" si="141"/>
        <v/>
      </c>
      <c r="AB198" s="262" t="str">
        <f t="shared" si="142"/>
        <v/>
      </c>
      <c r="AC198" s="262" t="str">
        <f t="shared" si="143"/>
        <v/>
      </c>
    </row>
    <row r="199" spans="1:29">
      <c r="A199" s="28"/>
      <c r="B199" s="181"/>
      <c r="C199" s="182">
        <v>1</v>
      </c>
      <c r="D199" s="183">
        <v>0.375</v>
      </c>
      <c r="E199" s="236" t="s">
        <v>940</v>
      </c>
      <c r="F199" s="155" t="str">
        <f t="shared" ref="F199:F200" si="153">IF(E199="","",VLOOKUP(N199,TEAM_MST,3,FALSE))</f>
        <v>ハイシニア</v>
      </c>
      <c r="G199" s="184" t="str">
        <f t="shared" ref="G199:G200" si="154">IF(E199="","",VLOOKUP(N199,TEAM_MST,2,FALSE))</f>
        <v>Y・スターズ</v>
      </c>
      <c r="H199" s="185"/>
      <c r="I199" s="184" t="s">
        <v>1</v>
      </c>
      <c r="J199" s="184"/>
      <c r="K199" s="182" t="str">
        <f t="shared" ref="K199:K200" si="155">IF(E199="","",VLOOKUP(O199,TEAM_MST,2,FALSE))</f>
        <v>アミーゴ</v>
      </c>
      <c r="L199" s="186"/>
      <c r="M199" s="24"/>
      <c r="N199" s="25" t="str">
        <f t="shared" si="151"/>
        <v>Ha4</v>
      </c>
      <c r="O199" s="25" t="str">
        <f t="shared" si="152"/>
        <v>Ha5</v>
      </c>
      <c r="R199" s="115"/>
      <c r="S199" s="115"/>
      <c r="T199" s="115"/>
      <c r="U199" s="115"/>
      <c r="V199" s="115"/>
      <c r="X199" s="262" t="str">
        <f t="shared" si="138"/>
        <v/>
      </c>
      <c r="Y199" s="287" t="str">
        <f t="shared" si="139"/>
        <v/>
      </c>
      <c r="Z199" s="262" t="str">
        <f t="shared" si="140"/>
        <v/>
      </c>
      <c r="AA199" s="262" t="str">
        <f t="shared" si="141"/>
        <v/>
      </c>
      <c r="AB199" s="262" t="str">
        <f t="shared" si="142"/>
        <v/>
      </c>
      <c r="AC199" s="262" t="str">
        <f t="shared" si="143"/>
        <v/>
      </c>
    </row>
    <row r="200" spans="1:29">
      <c r="A200" s="28"/>
      <c r="B200" s="191"/>
      <c r="C200" s="182">
        <v>2</v>
      </c>
      <c r="D200" s="183">
        <v>0.4375</v>
      </c>
      <c r="E200" s="236" t="s">
        <v>941</v>
      </c>
      <c r="F200" s="155" t="str">
        <f t="shared" si="153"/>
        <v>ハイシニア</v>
      </c>
      <c r="G200" s="184" t="str">
        <f t="shared" si="154"/>
        <v>南ハイシニアーズ</v>
      </c>
      <c r="H200" s="185"/>
      <c r="I200" s="184" t="s">
        <v>1</v>
      </c>
      <c r="J200" s="184"/>
      <c r="K200" s="182" t="str">
        <f t="shared" si="155"/>
        <v>藤の台・ペガサス</v>
      </c>
      <c r="L200" s="186"/>
      <c r="M200" s="24"/>
      <c r="N200" s="25" t="str">
        <f t="shared" si="151"/>
        <v>Ha1</v>
      </c>
      <c r="O200" s="25" t="str">
        <f t="shared" si="152"/>
        <v>Ha3</v>
      </c>
      <c r="R200" s="115"/>
      <c r="S200" s="115"/>
      <c r="T200" s="115"/>
      <c r="U200" s="115"/>
      <c r="V200" s="115"/>
      <c r="X200" s="262" t="str">
        <f t="shared" si="138"/>
        <v/>
      </c>
      <c r="Y200" s="287" t="str">
        <f t="shared" si="139"/>
        <v/>
      </c>
      <c r="Z200" s="262" t="str">
        <f t="shared" si="140"/>
        <v/>
      </c>
      <c r="AA200" s="262" t="str">
        <f t="shared" si="141"/>
        <v/>
      </c>
      <c r="AB200" s="262" t="str">
        <f t="shared" si="142"/>
        <v/>
      </c>
      <c r="AC200" s="262" t="str">
        <f t="shared" si="143"/>
        <v/>
      </c>
    </row>
    <row r="201" spans="1:29" s="29" customFormat="1">
      <c r="A201" s="117"/>
      <c r="B201" s="118"/>
      <c r="C201" s="119"/>
      <c r="D201" s="120"/>
      <c r="E201" s="118"/>
      <c r="F201" s="118"/>
      <c r="G201" s="165"/>
      <c r="H201" s="118"/>
      <c r="I201" s="118"/>
      <c r="J201" s="118"/>
      <c r="K201" s="165"/>
      <c r="L201" s="121"/>
      <c r="N201" s="122" t="str">
        <f>IF(E201="","",LEFT(E201,3))</f>
        <v/>
      </c>
      <c r="O201" s="122" t="str">
        <f>IF(E201="","",LEFT(E201,2)&amp;MID(E201,4,1))</f>
        <v/>
      </c>
      <c r="X201" s="262" t="str">
        <f t="shared" si="138"/>
        <v/>
      </c>
      <c r="Y201" s="287" t="str">
        <f t="shared" si="139"/>
        <v/>
      </c>
      <c r="Z201" s="262" t="str">
        <f t="shared" si="140"/>
        <v/>
      </c>
      <c r="AA201" s="262" t="str">
        <f t="shared" si="141"/>
        <v/>
      </c>
      <c r="AB201" s="262" t="str">
        <f t="shared" si="142"/>
        <v/>
      </c>
      <c r="AC201" s="262" t="str">
        <f t="shared" si="143"/>
        <v/>
      </c>
    </row>
    <row r="202" spans="1:29" ht="19.5">
      <c r="A202" s="6" t="s">
        <v>400</v>
      </c>
      <c r="B202" s="84"/>
      <c r="C202" s="85"/>
      <c r="D202" s="85"/>
      <c r="E202" s="85"/>
      <c r="F202" s="85"/>
      <c r="G202" s="166"/>
      <c r="H202" s="85"/>
      <c r="I202" s="85"/>
      <c r="J202" s="85"/>
      <c r="K202" s="166"/>
      <c r="L202" s="86"/>
      <c r="M202" s="24"/>
      <c r="N202" s="25" t="str">
        <f>IF(E202="","",LEFT(E202,3))</f>
        <v/>
      </c>
      <c r="O202" s="25" t="str">
        <f>IF(E202="","",LEFT(E202,2)&amp;MID(E202,4,1))</f>
        <v/>
      </c>
      <c r="X202" s="262" t="str">
        <f t="shared" si="138"/>
        <v/>
      </c>
      <c r="Y202" s="287" t="str">
        <f t="shared" si="139"/>
        <v/>
      </c>
      <c r="Z202" s="262" t="str">
        <f t="shared" si="140"/>
        <v/>
      </c>
      <c r="AA202" s="262" t="str">
        <f t="shared" si="141"/>
        <v/>
      </c>
      <c r="AB202" s="262" t="str">
        <f t="shared" si="142"/>
        <v/>
      </c>
      <c r="AC202" s="262" t="str">
        <f t="shared" si="143"/>
        <v/>
      </c>
    </row>
    <row r="203" spans="1:29">
      <c r="A203" s="28"/>
      <c r="B203" s="300" t="s">
        <v>7</v>
      </c>
      <c r="C203" s="301"/>
      <c r="D203" s="87" t="s">
        <v>6</v>
      </c>
      <c r="E203" s="123" t="s">
        <v>5</v>
      </c>
      <c r="F203" s="123" t="s">
        <v>4</v>
      </c>
      <c r="G203" s="123" t="s">
        <v>3</v>
      </c>
      <c r="H203" s="124"/>
      <c r="I203" s="125" t="s">
        <v>1</v>
      </c>
      <c r="J203" s="123"/>
      <c r="K203" s="123" t="s">
        <v>2</v>
      </c>
      <c r="L203" s="123"/>
      <c r="M203" s="24"/>
      <c r="N203" s="25" t="str">
        <f t="shared" ref="N203:N206" si="156">IF(E203="","",LEFT(E203,3))</f>
        <v>Gno</v>
      </c>
      <c r="O203" s="25" t="str">
        <f t="shared" ref="O203:O206" si="157">IF(E203="","",LEFT(E203,2)&amp;MID(E203,4,1))</f>
        <v>Gn</v>
      </c>
      <c r="X203" s="262" t="str">
        <f t="shared" si="138"/>
        <v/>
      </c>
      <c r="Y203" s="287" t="str">
        <f t="shared" si="139"/>
        <v/>
      </c>
      <c r="Z203" s="262" t="str">
        <f t="shared" si="140"/>
        <v/>
      </c>
      <c r="AA203" s="262" t="str">
        <f t="shared" si="141"/>
        <v/>
      </c>
      <c r="AB203" s="262" t="str">
        <f t="shared" si="142"/>
        <v/>
      </c>
      <c r="AC203" s="262" t="str">
        <f t="shared" si="143"/>
        <v/>
      </c>
    </row>
    <row r="204" spans="1:29" ht="16.5">
      <c r="A204" s="28"/>
      <c r="B204" s="302" t="s">
        <v>258</v>
      </c>
      <c r="C204" s="303"/>
      <c r="D204" s="303"/>
      <c r="E204" s="303"/>
      <c r="F204" s="303"/>
      <c r="G204" s="178"/>
      <c r="H204" s="179"/>
      <c r="I204" s="179"/>
      <c r="J204" s="179"/>
      <c r="K204" s="178"/>
      <c r="L204" s="180"/>
      <c r="M204" s="24"/>
      <c r="N204" s="25" t="str">
        <f t="shared" si="156"/>
        <v/>
      </c>
      <c r="O204" s="25" t="str">
        <f t="shared" si="157"/>
        <v/>
      </c>
      <c r="Q204" s="115"/>
      <c r="X204" s="262" t="str">
        <f t="shared" si="138"/>
        <v/>
      </c>
      <c r="Y204" s="287" t="str">
        <f t="shared" si="139"/>
        <v/>
      </c>
      <c r="Z204" s="262" t="str">
        <f t="shared" si="140"/>
        <v/>
      </c>
      <c r="AA204" s="262" t="str">
        <f t="shared" si="141"/>
        <v/>
      </c>
      <c r="AB204" s="262" t="str">
        <f t="shared" si="142"/>
        <v/>
      </c>
      <c r="AC204" s="262" t="str">
        <f t="shared" si="143"/>
        <v/>
      </c>
    </row>
    <row r="205" spans="1:29">
      <c r="A205" s="28"/>
      <c r="B205" s="181"/>
      <c r="C205" s="182">
        <v>1</v>
      </c>
      <c r="D205" s="183">
        <v>0.375</v>
      </c>
      <c r="E205" s="236" t="s">
        <v>942</v>
      </c>
      <c r="F205" s="155" t="str">
        <f t="shared" ref="F205:F206" si="158">IF(E205="","",VLOOKUP(N205,TEAM_MST,3,FALSE))</f>
        <v>ハイシニア</v>
      </c>
      <c r="G205" s="184" t="str">
        <f t="shared" ref="G205:G206" si="159">IF(E205="","",VLOOKUP(N205,TEAM_MST,2,FALSE))</f>
        <v>七国山スターズ</v>
      </c>
      <c r="H205" s="185"/>
      <c r="I205" s="184" t="s">
        <v>1</v>
      </c>
      <c r="J205" s="184"/>
      <c r="K205" s="182" t="str">
        <f t="shared" ref="K205:K206" si="160">IF(E205="","",VLOOKUP(O205,TEAM_MST,2,FALSE))</f>
        <v>Y・スターズ</v>
      </c>
      <c r="L205" s="186"/>
      <c r="M205" s="24"/>
      <c r="N205" s="25" t="str">
        <f t="shared" si="156"/>
        <v>Ha2</v>
      </c>
      <c r="O205" s="25" t="str">
        <f t="shared" si="157"/>
        <v>Ha4</v>
      </c>
      <c r="R205" s="115"/>
      <c r="S205" s="115"/>
      <c r="T205" s="115"/>
      <c r="U205" s="115"/>
      <c r="V205" s="115"/>
      <c r="X205" s="262" t="str">
        <f t="shared" si="138"/>
        <v/>
      </c>
      <c r="Y205" s="287" t="str">
        <f t="shared" si="139"/>
        <v/>
      </c>
      <c r="Z205" s="262" t="str">
        <f t="shared" si="140"/>
        <v/>
      </c>
      <c r="AA205" s="262" t="str">
        <f t="shared" si="141"/>
        <v/>
      </c>
      <c r="AB205" s="262" t="str">
        <f t="shared" si="142"/>
        <v/>
      </c>
      <c r="AC205" s="262" t="str">
        <f t="shared" si="143"/>
        <v/>
      </c>
    </row>
    <row r="206" spans="1:29">
      <c r="A206" s="28"/>
      <c r="B206" s="191"/>
      <c r="C206" s="182">
        <v>2</v>
      </c>
      <c r="D206" s="183">
        <v>0.4375</v>
      </c>
      <c r="E206" s="236" t="s">
        <v>943</v>
      </c>
      <c r="F206" s="155" t="str">
        <f t="shared" si="158"/>
        <v>ハイシニア</v>
      </c>
      <c r="G206" s="184" t="str">
        <f t="shared" si="159"/>
        <v>藤の台・ペガサス</v>
      </c>
      <c r="H206" s="185"/>
      <c r="I206" s="184" t="s">
        <v>1</v>
      </c>
      <c r="J206" s="184"/>
      <c r="K206" s="182" t="str">
        <f t="shared" si="160"/>
        <v>アミーゴ</v>
      </c>
      <c r="L206" s="186"/>
      <c r="M206" s="24"/>
      <c r="N206" s="25" t="str">
        <f t="shared" si="156"/>
        <v>Ha3</v>
      </c>
      <c r="O206" s="25" t="str">
        <f t="shared" si="157"/>
        <v>Ha5</v>
      </c>
      <c r="R206" s="115"/>
      <c r="S206" s="115"/>
      <c r="T206" s="115"/>
      <c r="U206" s="115"/>
      <c r="V206" s="115"/>
      <c r="X206" s="262" t="str">
        <f t="shared" si="138"/>
        <v/>
      </c>
      <c r="Y206" s="287" t="str">
        <f t="shared" si="139"/>
        <v/>
      </c>
      <c r="Z206" s="262" t="str">
        <f t="shared" si="140"/>
        <v/>
      </c>
      <c r="AA206" s="262" t="str">
        <f t="shared" si="141"/>
        <v/>
      </c>
      <c r="AB206" s="262" t="str">
        <f t="shared" si="142"/>
        <v/>
      </c>
      <c r="AC206" s="262" t="str">
        <f t="shared" si="143"/>
        <v/>
      </c>
    </row>
    <row r="207" spans="1:29" s="29" customFormat="1">
      <c r="A207" s="117"/>
      <c r="B207" s="118"/>
      <c r="C207" s="119"/>
      <c r="D207" s="120"/>
      <c r="E207" s="118"/>
      <c r="F207" s="118"/>
      <c r="G207" s="165"/>
      <c r="H207" s="118"/>
      <c r="I207" s="118"/>
      <c r="J207" s="118"/>
      <c r="K207" s="165"/>
      <c r="L207" s="121"/>
      <c r="N207" s="122" t="str">
        <f>IF(E207="","",LEFT(E207,3))</f>
        <v/>
      </c>
      <c r="O207" s="122" t="str">
        <f>IF(E207="","",LEFT(E207,2)&amp;MID(E207,4,1))</f>
        <v/>
      </c>
      <c r="X207" s="262" t="str">
        <f t="shared" ref="X207:X212" si="161">IF(Q207=0,"",VLOOKUP(Q207,UMP_MST,3,FALSE))</f>
        <v/>
      </c>
      <c r="Y207" s="287" t="str">
        <f t="shared" ref="Y207:Y212" si="162">IF(R207=0,"",VLOOKUP(R207,UMP_MST,3,FALSE))</f>
        <v/>
      </c>
      <c r="Z207" s="262" t="str">
        <f t="shared" ref="Z207:Z212" si="163">IF(S207=0,"",VLOOKUP(S207,UMP_MST,3,FALSE))</f>
        <v/>
      </c>
      <c r="AA207" s="262" t="str">
        <f t="shared" ref="AA207:AA212" si="164">IF(T207=0,"",VLOOKUP(T207,UMP_MST,3,FALSE))</f>
        <v/>
      </c>
      <c r="AB207" s="262" t="str">
        <f t="shared" ref="AB207:AB212" si="165">IF(U207=0,"",VLOOKUP(U207,UMP_MST,3,FALSE))</f>
        <v/>
      </c>
      <c r="AC207" s="262" t="str">
        <f t="shared" ref="AC207:AC212" si="166">IF(V207=0,"",VLOOKUP(V207,UMP_MST,3,FALSE))</f>
        <v/>
      </c>
    </row>
    <row r="208" spans="1:29" ht="19.5">
      <c r="A208" s="6" t="s">
        <v>927</v>
      </c>
      <c r="B208" s="84"/>
      <c r="C208" s="85"/>
      <c r="D208" s="85"/>
      <c r="E208" s="85"/>
      <c r="F208" s="85"/>
      <c r="G208" s="166"/>
      <c r="H208" s="85"/>
      <c r="I208" s="85"/>
      <c r="J208" s="85"/>
      <c r="K208" s="166"/>
      <c r="L208" s="86"/>
      <c r="M208" s="24"/>
      <c r="N208" s="25" t="str">
        <f>IF(E208="","",LEFT(E208,3))</f>
        <v/>
      </c>
      <c r="O208" s="25" t="str">
        <f>IF(E208="","",LEFT(E208,2)&amp;MID(E208,4,1))</f>
        <v/>
      </c>
      <c r="X208" s="262" t="str">
        <f t="shared" si="161"/>
        <v/>
      </c>
      <c r="Y208" s="287" t="str">
        <f t="shared" si="162"/>
        <v/>
      </c>
      <c r="Z208" s="262" t="str">
        <f t="shared" si="163"/>
        <v/>
      </c>
      <c r="AA208" s="262" t="str">
        <f t="shared" si="164"/>
        <v/>
      </c>
      <c r="AB208" s="262" t="str">
        <f t="shared" si="165"/>
        <v/>
      </c>
      <c r="AC208" s="262" t="str">
        <f t="shared" si="166"/>
        <v/>
      </c>
    </row>
    <row r="209" spans="1:29">
      <c r="A209" s="28"/>
      <c r="B209" s="300" t="s">
        <v>7</v>
      </c>
      <c r="C209" s="301"/>
      <c r="D209" s="87" t="s">
        <v>6</v>
      </c>
      <c r="E209" s="123" t="s">
        <v>5</v>
      </c>
      <c r="F209" s="123" t="s">
        <v>4</v>
      </c>
      <c r="G209" s="123" t="s">
        <v>3</v>
      </c>
      <c r="H209" s="124"/>
      <c r="I209" s="125" t="s">
        <v>1</v>
      </c>
      <c r="J209" s="123"/>
      <c r="K209" s="123" t="s">
        <v>2</v>
      </c>
      <c r="L209" s="123"/>
      <c r="M209" s="24"/>
      <c r="N209" s="25" t="str">
        <f t="shared" ref="N209:N212" si="167">IF(E209="","",LEFT(E209,3))</f>
        <v>Gno</v>
      </c>
      <c r="O209" s="25" t="str">
        <f t="shared" ref="O209:O212" si="168">IF(E209="","",LEFT(E209,2)&amp;MID(E209,4,1))</f>
        <v>Gn</v>
      </c>
      <c r="X209" s="262" t="str">
        <f t="shared" si="161"/>
        <v/>
      </c>
      <c r="Y209" s="287" t="str">
        <f t="shared" si="162"/>
        <v/>
      </c>
      <c r="Z209" s="262" t="str">
        <f t="shared" si="163"/>
        <v/>
      </c>
      <c r="AA209" s="262" t="str">
        <f t="shared" si="164"/>
        <v/>
      </c>
      <c r="AB209" s="262" t="str">
        <f t="shared" si="165"/>
        <v/>
      </c>
      <c r="AC209" s="262" t="str">
        <f t="shared" si="166"/>
        <v/>
      </c>
    </row>
    <row r="210" spans="1:29" ht="16.5">
      <c r="A210" s="28"/>
      <c r="B210" s="302" t="s">
        <v>258</v>
      </c>
      <c r="C210" s="303"/>
      <c r="D210" s="303"/>
      <c r="E210" s="303"/>
      <c r="F210" s="303"/>
      <c r="G210" s="178"/>
      <c r="H210" s="179"/>
      <c r="I210" s="179"/>
      <c r="J210" s="179"/>
      <c r="K210" s="178"/>
      <c r="L210" s="180"/>
      <c r="M210" s="24"/>
      <c r="N210" s="25" t="str">
        <f t="shared" si="167"/>
        <v/>
      </c>
      <c r="O210" s="25" t="str">
        <f t="shared" si="168"/>
        <v/>
      </c>
      <c r="Q210" s="115"/>
      <c r="X210" s="262" t="str">
        <f t="shared" si="161"/>
        <v/>
      </c>
      <c r="Y210" s="287" t="str">
        <f t="shared" si="162"/>
        <v/>
      </c>
      <c r="Z210" s="262" t="str">
        <f t="shared" si="163"/>
        <v/>
      </c>
      <c r="AA210" s="262" t="str">
        <f t="shared" si="164"/>
        <v/>
      </c>
      <c r="AB210" s="262" t="str">
        <f t="shared" si="165"/>
        <v/>
      </c>
      <c r="AC210" s="262" t="str">
        <f t="shared" si="166"/>
        <v/>
      </c>
    </row>
    <row r="211" spans="1:29">
      <c r="A211" s="28"/>
      <c r="B211" s="181"/>
      <c r="C211" s="182">
        <v>1</v>
      </c>
      <c r="D211" s="183">
        <v>0.375</v>
      </c>
      <c r="E211" s="236" t="s">
        <v>944</v>
      </c>
      <c r="F211" s="155" t="str">
        <f t="shared" ref="F211:F212" si="169">IF(E211="","",VLOOKUP(N211,TEAM_MST,3,FALSE))</f>
        <v>ハイシニア</v>
      </c>
      <c r="G211" s="184" t="str">
        <f t="shared" ref="G211:G212" si="170">IF(E211="","",VLOOKUP(N211,TEAM_MST,2,FALSE))</f>
        <v>南ハイシニアーズ</v>
      </c>
      <c r="H211" s="185"/>
      <c r="I211" s="184" t="s">
        <v>1</v>
      </c>
      <c r="J211" s="184"/>
      <c r="K211" s="182" t="str">
        <f t="shared" ref="K211:K212" si="171">IF(E211="","",VLOOKUP(O211,TEAM_MST,2,FALSE))</f>
        <v>Y・スターズ</v>
      </c>
      <c r="L211" s="186"/>
      <c r="M211" s="24"/>
      <c r="N211" s="25" t="str">
        <f t="shared" si="167"/>
        <v>Ha1</v>
      </c>
      <c r="O211" s="25" t="str">
        <f t="shared" si="168"/>
        <v>Ha4</v>
      </c>
      <c r="R211" s="115"/>
      <c r="S211" s="115"/>
      <c r="T211" s="115"/>
      <c r="U211" s="115"/>
      <c r="V211" s="115"/>
      <c r="X211" s="262" t="str">
        <f t="shared" si="161"/>
        <v/>
      </c>
      <c r="Y211" s="287" t="str">
        <f t="shared" si="162"/>
        <v/>
      </c>
      <c r="Z211" s="262" t="str">
        <f t="shared" si="163"/>
        <v/>
      </c>
      <c r="AA211" s="262" t="str">
        <f t="shared" si="164"/>
        <v/>
      </c>
      <c r="AB211" s="262" t="str">
        <f t="shared" si="165"/>
        <v/>
      </c>
      <c r="AC211" s="262" t="str">
        <f t="shared" si="166"/>
        <v/>
      </c>
    </row>
    <row r="212" spans="1:29">
      <c r="A212" s="28"/>
      <c r="B212" s="191"/>
      <c r="C212" s="182">
        <v>2</v>
      </c>
      <c r="D212" s="183">
        <v>0.4375</v>
      </c>
      <c r="E212" s="236" t="s">
        <v>945</v>
      </c>
      <c r="F212" s="155" t="str">
        <f t="shared" si="169"/>
        <v>ハイシニア</v>
      </c>
      <c r="G212" s="184" t="str">
        <f t="shared" si="170"/>
        <v>七国山スターズ</v>
      </c>
      <c r="H212" s="185"/>
      <c r="I212" s="184" t="s">
        <v>1</v>
      </c>
      <c r="J212" s="184"/>
      <c r="K212" s="182" t="str">
        <f t="shared" si="171"/>
        <v>アミーゴ</v>
      </c>
      <c r="L212" s="186"/>
      <c r="M212" s="24"/>
      <c r="N212" s="25" t="str">
        <f t="shared" si="167"/>
        <v>Ha2</v>
      </c>
      <c r="O212" s="25" t="str">
        <f t="shared" si="168"/>
        <v>Ha5</v>
      </c>
      <c r="R212" s="115"/>
      <c r="S212" s="115"/>
      <c r="T212" s="115"/>
      <c r="U212" s="115"/>
      <c r="V212" s="115"/>
      <c r="X212" s="262" t="str">
        <f t="shared" si="161"/>
        <v/>
      </c>
      <c r="Y212" s="287" t="str">
        <f t="shared" si="162"/>
        <v/>
      </c>
      <c r="Z212" s="262" t="str">
        <f t="shared" si="163"/>
        <v/>
      </c>
      <c r="AA212" s="262" t="str">
        <f t="shared" si="164"/>
        <v/>
      </c>
      <c r="AB212" s="262" t="str">
        <f t="shared" si="165"/>
        <v/>
      </c>
      <c r="AC212" s="262" t="str">
        <f t="shared" si="166"/>
        <v/>
      </c>
    </row>
    <row r="213" spans="1:29" s="29" customFormat="1">
      <c r="A213" s="117"/>
      <c r="B213" s="118"/>
      <c r="C213" s="119"/>
      <c r="D213" s="120"/>
      <c r="E213" s="118"/>
      <c r="F213" s="118"/>
      <c r="G213" s="165"/>
      <c r="H213" s="118"/>
      <c r="I213" s="118"/>
      <c r="J213" s="118"/>
      <c r="K213" s="165"/>
      <c r="L213" s="121"/>
      <c r="N213" s="122" t="str">
        <f>IF(E213="","",LEFT(E213,3))</f>
        <v/>
      </c>
      <c r="O213" s="122" t="str">
        <f>IF(E213="","",LEFT(E213,2)&amp;MID(E213,4,1))</f>
        <v/>
      </c>
      <c r="X213" s="262" t="str">
        <f t="shared" si="138"/>
        <v/>
      </c>
      <c r="Y213" s="287" t="str">
        <f t="shared" si="139"/>
        <v/>
      </c>
      <c r="Z213" s="262" t="str">
        <f t="shared" si="140"/>
        <v/>
      </c>
      <c r="AA213" s="262" t="str">
        <f t="shared" si="141"/>
        <v/>
      </c>
      <c r="AB213" s="262" t="str">
        <f t="shared" si="142"/>
        <v/>
      </c>
      <c r="AC213" s="262" t="str">
        <f t="shared" si="143"/>
        <v/>
      </c>
    </row>
    <row r="214" spans="1:29" ht="19.5">
      <c r="A214" s="319" t="s">
        <v>961</v>
      </c>
      <c r="B214" s="320"/>
      <c r="C214" s="321"/>
      <c r="D214" s="321"/>
      <c r="E214" s="321"/>
      <c r="F214" s="321"/>
      <c r="G214" s="322"/>
      <c r="H214" s="321"/>
      <c r="I214" s="321"/>
      <c r="J214" s="321"/>
      <c r="K214" s="322"/>
      <c r="L214" s="323"/>
      <c r="M214" s="24"/>
      <c r="N214" s="25" t="str">
        <f>IF(E214="","",LEFT(E214,3))</f>
        <v/>
      </c>
      <c r="O214" s="25" t="str">
        <f>IF(E214="","",LEFT(E214,2)&amp;MID(E214,4,1))</f>
        <v/>
      </c>
      <c r="X214" s="262" t="str">
        <f t="shared" si="138"/>
        <v/>
      </c>
      <c r="Y214" s="287" t="str">
        <f t="shared" si="139"/>
        <v/>
      </c>
      <c r="Z214" s="262" t="str">
        <f t="shared" si="140"/>
        <v/>
      </c>
      <c r="AA214" s="262" t="str">
        <f t="shared" si="141"/>
        <v/>
      </c>
      <c r="AB214" s="262" t="str">
        <f t="shared" si="142"/>
        <v/>
      </c>
      <c r="AC214" s="262" t="str">
        <f t="shared" si="143"/>
        <v/>
      </c>
    </row>
    <row r="215" spans="1:29">
      <c r="A215" s="28"/>
      <c r="B215" s="300" t="s">
        <v>7</v>
      </c>
      <c r="C215" s="301"/>
      <c r="D215" s="87" t="s">
        <v>6</v>
      </c>
      <c r="E215" s="123" t="s">
        <v>5</v>
      </c>
      <c r="F215" s="123" t="s">
        <v>4</v>
      </c>
      <c r="G215" s="123" t="s">
        <v>3</v>
      </c>
      <c r="H215" s="124"/>
      <c r="I215" s="125" t="s">
        <v>1</v>
      </c>
      <c r="J215" s="123"/>
      <c r="K215" s="123" t="s">
        <v>2</v>
      </c>
      <c r="L215" s="123"/>
      <c r="M215" s="24"/>
      <c r="N215" s="25" t="str">
        <f t="shared" ref="N215" si="172">IF(E215="","",LEFT(E215,3))</f>
        <v>Gno</v>
      </c>
      <c r="O215" s="25" t="str">
        <f t="shared" ref="O215" si="173">IF(E215="","",LEFT(E215,2)&amp;MID(E215,4,1))</f>
        <v>Gn</v>
      </c>
      <c r="X215" s="262" t="str">
        <f t="shared" si="138"/>
        <v/>
      </c>
      <c r="Y215" s="287" t="str">
        <f t="shared" si="139"/>
        <v/>
      </c>
      <c r="Z215" s="262" t="str">
        <f t="shared" si="140"/>
        <v/>
      </c>
      <c r="AA215" s="262" t="str">
        <f t="shared" si="141"/>
        <v/>
      </c>
      <c r="AB215" s="262" t="str">
        <f t="shared" si="142"/>
        <v/>
      </c>
      <c r="AC215" s="262" t="str">
        <f t="shared" si="143"/>
        <v/>
      </c>
    </row>
    <row r="216" spans="1:29" ht="16.5">
      <c r="A216" s="28"/>
      <c r="B216" s="302" t="s">
        <v>258</v>
      </c>
      <c r="C216" s="303"/>
      <c r="D216" s="303"/>
      <c r="E216" s="303"/>
      <c r="F216" s="303"/>
      <c r="G216" s="178"/>
      <c r="H216" s="179"/>
      <c r="I216" s="179"/>
      <c r="J216" s="179"/>
      <c r="K216" s="178"/>
      <c r="L216" s="180"/>
      <c r="M216" s="24"/>
      <c r="N216" s="25" t="str">
        <f>IF(E216="","",LEFT(E216,3))</f>
        <v/>
      </c>
      <c r="O216" s="25" t="str">
        <f>IF(E216="","",LEFT(E216,2)&amp;MID(E216,4,1))</f>
        <v/>
      </c>
      <c r="Q216" s="115"/>
      <c r="X216" s="262" t="str">
        <f>IF(Q216=0,"",VLOOKUP(Q216,UMP_MST,3,FALSE))</f>
        <v/>
      </c>
      <c r="Y216" s="287" t="str">
        <f>IF(R216=0,"",VLOOKUP(R216,UMP_MST,3,FALSE))</f>
        <v/>
      </c>
      <c r="Z216" s="262" t="str">
        <f>IF(S216=0,"",VLOOKUP(S216,UMP_MST,3,FALSE))</f>
        <v/>
      </c>
      <c r="AA216" s="262" t="str">
        <f>IF(T216=0,"",VLOOKUP(T216,UMP_MST,3,FALSE))</f>
        <v/>
      </c>
      <c r="AB216" s="262" t="str">
        <f>IF(U216=0,"",VLOOKUP(U216,UMP_MST,3,FALSE))</f>
        <v/>
      </c>
      <c r="AC216" s="262" t="str">
        <f>IF(V216=0,"",VLOOKUP(V216,UMP_MST,3,FALSE))</f>
        <v/>
      </c>
    </row>
    <row r="217" spans="1:29">
      <c r="A217" s="28"/>
      <c r="B217" s="181"/>
      <c r="C217" s="182">
        <v>3</v>
      </c>
      <c r="D217" s="281">
        <v>0.54166666666666663</v>
      </c>
      <c r="E217" s="236" t="s">
        <v>928</v>
      </c>
      <c r="F217" s="155" t="str">
        <f>IF(E217="","",VLOOKUP(N217,TEAM_MST,3,FALSE))</f>
        <v>ハイシニア</v>
      </c>
      <c r="G217" s="184" t="str">
        <f>IF(E217="","",VLOOKUP(N217,TEAM_MST,2,FALSE))</f>
        <v>南ハイシニアーズ</v>
      </c>
      <c r="H217" s="185"/>
      <c r="I217" s="184" t="s">
        <v>1</v>
      </c>
      <c r="J217" s="184"/>
      <c r="K217" s="182" t="str">
        <f>IF(E217="","",VLOOKUP(O217,TEAM_MST,2,FALSE))</f>
        <v>七国山スターズ</v>
      </c>
      <c r="L217" s="298" t="s">
        <v>959</v>
      </c>
      <c r="M217" s="24"/>
      <c r="N217" s="25" t="str">
        <f>IF(E217="","",LEFT(E217,3))</f>
        <v>Ha1</v>
      </c>
      <c r="O217" s="25" t="str">
        <f>IF(E217="","",LEFT(E217,2)&amp;MID(E217,4,1))</f>
        <v>Ha2</v>
      </c>
      <c r="R217" s="115"/>
      <c r="S217" s="115"/>
      <c r="T217" s="115"/>
      <c r="U217" s="115"/>
      <c r="V217" s="115"/>
      <c r="X217" s="262" t="str">
        <f>IF(Q217=0,"",VLOOKUP(Q217,UMP_MST,3,FALSE))</f>
        <v/>
      </c>
      <c r="Y217" s="287" t="str">
        <f>IF(R217=0,"",VLOOKUP(R217,UMP_MST,3,FALSE))</f>
        <v/>
      </c>
      <c r="Z217" s="262" t="str">
        <f>IF(S217=0,"",VLOOKUP(S217,UMP_MST,3,FALSE))</f>
        <v/>
      </c>
      <c r="AA217" s="262" t="str">
        <f>IF(T217=0,"",VLOOKUP(T217,UMP_MST,3,FALSE))</f>
        <v/>
      </c>
      <c r="AB217" s="262" t="str">
        <f>IF(U217=0,"",VLOOKUP(U217,UMP_MST,3,FALSE))</f>
        <v/>
      </c>
      <c r="AC217" s="262" t="str">
        <f>IF(V217=0,"",VLOOKUP(V217,UMP_MST,3,FALSE))</f>
        <v/>
      </c>
    </row>
    <row r="218" spans="1:29">
      <c r="A218" s="28"/>
      <c r="B218" s="191"/>
      <c r="C218" s="182">
        <v>4</v>
      </c>
      <c r="D218" s="281">
        <v>0.60416666666666663</v>
      </c>
      <c r="E218" s="236" t="s">
        <v>929</v>
      </c>
      <c r="F218" s="155" t="str">
        <f>IF(E218="","",VLOOKUP(N218,TEAM_MST,3,FALSE))</f>
        <v>ハイシニア</v>
      </c>
      <c r="G218" s="184" t="str">
        <f>IF(E218="","",VLOOKUP(N218,TEAM_MST,2,FALSE))</f>
        <v>藤の台・ペガサス</v>
      </c>
      <c r="H218" s="185"/>
      <c r="I218" s="184" t="s">
        <v>1</v>
      </c>
      <c r="J218" s="184"/>
      <c r="K218" s="182" t="str">
        <f>IF(E218="","",VLOOKUP(O218,TEAM_MST,2,FALSE))</f>
        <v>Y・スターズ</v>
      </c>
      <c r="L218" s="298" t="s">
        <v>960</v>
      </c>
      <c r="M218" s="24"/>
      <c r="N218" s="25" t="str">
        <f>IF(E218="","",LEFT(E218,3))</f>
        <v>Ha3</v>
      </c>
      <c r="O218" s="25" t="str">
        <f>IF(E218="","",LEFT(E218,2)&amp;MID(E218,4,1))</f>
        <v>Ha4</v>
      </c>
      <c r="R218" s="115"/>
      <c r="S218" s="115"/>
      <c r="T218" s="115"/>
      <c r="U218" s="115"/>
      <c r="V218" s="115"/>
      <c r="X218" s="262" t="str">
        <f>IF(Q218=0,"",VLOOKUP(Q218,UMP_MST,3,FALSE))</f>
        <v/>
      </c>
      <c r="Y218" s="287" t="str">
        <f>IF(R218=0,"",VLOOKUP(R218,UMP_MST,3,FALSE))</f>
        <v/>
      </c>
      <c r="Z218" s="262" t="str">
        <f>IF(S218=0,"",VLOOKUP(S218,UMP_MST,3,FALSE))</f>
        <v/>
      </c>
      <c r="AA218" s="262" t="str">
        <f>IF(T218=0,"",VLOOKUP(T218,UMP_MST,3,FALSE))</f>
        <v/>
      </c>
      <c r="AB218" s="262" t="str">
        <f>IF(U218=0,"",VLOOKUP(U218,UMP_MST,3,FALSE))</f>
        <v/>
      </c>
      <c r="AC218" s="262" t="str">
        <f>IF(V218=0,"",VLOOKUP(V218,UMP_MST,3,FALSE))</f>
        <v/>
      </c>
    </row>
    <row r="219" spans="1:29" s="29" customFormat="1">
      <c r="A219" s="117"/>
      <c r="B219" s="118"/>
      <c r="C219" s="119"/>
      <c r="D219" s="120"/>
      <c r="E219" s="118"/>
      <c r="F219" s="118"/>
      <c r="G219" s="165"/>
      <c r="H219" s="118"/>
      <c r="I219" s="118"/>
      <c r="J219" s="118"/>
      <c r="K219" s="165"/>
      <c r="L219" s="121"/>
      <c r="N219" s="122" t="str">
        <f>IF(E219="","",LEFT(E219,3))</f>
        <v/>
      </c>
      <c r="O219" s="122" t="str">
        <f>IF(E219="","",LEFT(E219,2)&amp;MID(E219,4,1))</f>
        <v/>
      </c>
      <c r="X219" s="262" t="str">
        <f t="shared" si="138"/>
        <v/>
      </c>
      <c r="Y219" s="287" t="str">
        <f t="shared" si="139"/>
        <v/>
      </c>
      <c r="Z219" s="262" t="str">
        <f t="shared" si="140"/>
        <v/>
      </c>
      <c r="AA219" s="262" t="str">
        <f t="shared" si="141"/>
        <v/>
      </c>
      <c r="AB219" s="262" t="str">
        <f t="shared" si="142"/>
        <v/>
      </c>
      <c r="AC219" s="262" t="str">
        <f t="shared" si="143"/>
        <v/>
      </c>
    </row>
    <row r="220" spans="1:29" s="146" customFormat="1">
      <c r="A220" s="192"/>
      <c r="B220" s="177"/>
      <c r="C220" s="193"/>
      <c r="D220" s="194"/>
      <c r="E220" s="177"/>
      <c r="F220" s="177"/>
      <c r="G220" s="195"/>
      <c r="H220" s="177"/>
      <c r="I220" s="177"/>
      <c r="J220" s="177"/>
      <c r="K220" s="196"/>
      <c r="L220" s="197"/>
      <c r="N220" s="147"/>
      <c r="O220" s="147"/>
      <c r="X220" s="262" t="str">
        <f t="shared" si="138"/>
        <v/>
      </c>
      <c r="Y220" s="287" t="str">
        <f t="shared" si="139"/>
        <v/>
      </c>
      <c r="Z220" s="262" t="str">
        <f t="shared" si="140"/>
        <v/>
      </c>
      <c r="AA220" s="262" t="str">
        <f t="shared" si="141"/>
        <v/>
      </c>
      <c r="AB220" s="262" t="str">
        <f t="shared" si="142"/>
        <v/>
      </c>
      <c r="AC220" s="262" t="str">
        <f t="shared" si="143"/>
        <v/>
      </c>
    </row>
    <row r="221" spans="1:29" s="153" customFormat="1" ht="21">
      <c r="A221" s="148"/>
      <c r="B221" s="149"/>
      <c r="C221" s="150"/>
      <c r="D221" s="151"/>
      <c r="E221" s="149"/>
      <c r="F221" s="149"/>
      <c r="G221" s="168"/>
      <c r="H221" s="149"/>
      <c r="I221" s="149"/>
      <c r="J221" s="149"/>
      <c r="K221" s="168"/>
      <c r="L221" s="152"/>
      <c r="N221" s="154" t="str">
        <f>IF(E221="","",LEFT(E221,3))</f>
        <v/>
      </c>
      <c r="O221" s="154" t="str">
        <f>IF(E221="","",LEFT(E221,2)&amp;MID(E221,4,1))</f>
        <v/>
      </c>
      <c r="X221" s="267"/>
      <c r="Y221" s="288"/>
      <c r="Z221" s="268"/>
      <c r="AA221" s="269"/>
      <c r="AB221" s="269"/>
      <c r="AC221" s="267"/>
    </row>
    <row r="222" spans="1:29" ht="19.5">
      <c r="A222" s="108" t="s">
        <v>0</v>
      </c>
      <c r="B222" s="109"/>
      <c r="C222" s="110"/>
      <c r="D222" s="111"/>
      <c r="E222" s="112"/>
      <c r="F222" s="112"/>
      <c r="G222" s="169"/>
      <c r="H222" s="112"/>
      <c r="I222" s="112"/>
      <c r="J222" s="112"/>
      <c r="K222" s="169"/>
      <c r="L222" s="113"/>
      <c r="M222" s="112"/>
      <c r="N222" s="114"/>
      <c r="O222" s="114"/>
      <c r="P222" s="115"/>
      <c r="W222" s="115"/>
      <c r="Y222" s="289" t="s">
        <v>232</v>
      </c>
      <c r="Z222" s="266" t="s">
        <v>232</v>
      </c>
      <c r="AA222" s="266" t="s">
        <v>232</v>
      </c>
      <c r="AB222" s="266" t="s">
        <v>232</v>
      </c>
      <c r="AC222" s="266" t="s">
        <v>232</v>
      </c>
    </row>
  </sheetData>
  <mergeCells count="49">
    <mergeCell ref="B6:C6"/>
    <mergeCell ref="B7:F7"/>
    <mergeCell ref="B13:F13"/>
    <mergeCell ref="B216:F216"/>
    <mergeCell ref="B123:C123"/>
    <mergeCell ref="B215:C215"/>
    <mergeCell ref="B204:F204"/>
    <mergeCell ref="B130:F130"/>
    <mergeCell ref="B72:C72"/>
    <mergeCell ref="B73:F73"/>
    <mergeCell ref="B79:F79"/>
    <mergeCell ref="B84:F84"/>
    <mergeCell ref="B89:F89"/>
    <mergeCell ref="B124:F124"/>
    <mergeCell ref="B189:F189"/>
    <mergeCell ref="B21:C21"/>
    <mergeCell ref="B22:F22"/>
    <mergeCell ref="B28:F28"/>
    <mergeCell ref="B136:F136"/>
    <mergeCell ref="B197:C197"/>
    <mergeCell ref="B143:C143"/>
    <mergeCell ref="B39:C39"/>
    <mergeCell ref="B40:F40"/>
    <mergeCell ref="B47:C47"/>
    <mergeCell ref="B198:F198"/>
    <mergeCell ref="B203:C203"/>
    <mergeCell ref="B96:C96"/>
    <mergeCell ref="B97:F97"/>
    <mergeCell ref="B103:F103"/>
    <mergeCell ref="B48:F48"/>
    <mergeCell ref="B54:F54"/>
    <mergeCell ref="B59:F59"/>
    <mergeCell ref="B65:F65"/>
    <mergeCell ref="B209:C209"/>
    <mergeCell ref="B210:F210"/>
    <mergeCell ref="E112:L113"/>
    <mergeCell ref="E193:L194"/>
    <mergeCell ref="B110:C110"/>
    <mergeCell ref="B111:F111"/>
    <mergeCell ref="B117:F117"/>
    <mergeCell ref="B144:F144"/>
    <mergeCell ref="B150:F150"/>
    <mergeCell ref="B180:F180"/>
    <mergeCell ref="B188:C188"/>
    <mergeCell ref="B158:C158"/>
    <mergeCell ref="B159:F159"/>
    <mergeCell ref="B165:F165"/>
    <mergeCell ref="B173:C173"/>
    <mergeCell ref="B174:F174"/>
  </mergeCells>
  <phoneticPr fontId="4"/>
  <pageMargins left="0.11811023622047245" right="0.11811023622047245" top="0.15748031496062992" bottom="0.15748031496062992" header="0.31496062992125984" footer="0.31496062992125984"/>
  <pageSetup paperSize="9" orientation="portrait" r:id="rId1"/>
  <drawing r:id="rId2"/>
  <webPublishItems count="14">
    <webPublishItem id="16337" divId="result_main_16337" sourceType="range" sourceRef="A1:L36" destinationFile="P:\HP_Machida_1\root\taikai\result_main.html"/>
    <webPublishItem id="11078" divId="result_main_11078" sourceType="range" sourceRef="A1:L36" destinationFile="D:\HP_Machida_1\root\taikai\result_main.html"/>
    <webPublishItem id="23476" divId="result_main_23476" sourceType="range" sourceRef="A1:L220" destinationFile="C:\Users\K.Nishi\Desktop\HP_Machida_1\root\taikai\result_main.html"/>
    <webPublishItem id="17057" divId="result_main_17057" sourceType="range" sourceRef="A1:L220" destinationFile="C:\Users\K.Nishi\Desktop\HP_Machida_1\root\taikai\result_main.html"/>
    <webPublishItem id="12742" divId="result_main_12742" sourceType="range" sourceRef="A1:L220" destinationFile="E:\HP_Machida_1\root\taikai\result_main.html"/>
    <webPublishItem id="12065" divId="result_main_12065" sourceType="range" sourceRef="A1:L220" destinationFile="P:\HP_Machida_1\root\taikai\result_main.html"/>
    <webPublishItem id="16032" divId="result_main_16032" sourceType="range" sourceRef="A1:L220" destinationFile="P:\HP_Machida_1\root\taikai\result_main.html"/>
    <webPublishItem id="3853" divId="result_main_3853" sourceType="range" sourceRef="A1:L220" destinationFile="P:\HP_Machida_1\root\taikai_mem\r01aki_2.html"/>
    <webPublishItem id="3441" divId="result_main.html_3441" sourceType="range" sourceRef="A1:L220" destinationFile="P:\HP_Machida_1\root\taikai\result_main.html"/>
    <webPublishItem id="21146" divId="result_main_21146" sourceType="range" sourceRef="A1:L220" destinationFile="P:\HP_Machida_1\root\taikai\result_main.html"/>
    <webPublishItem id="7514" divId="result_main.html_7514" sourceType="range" sourceRef="A1:L220" destinationFile="P:\HP_Machida_1\msf\taikai\result_main.html"/>
    <webPublishItem id="5254" divId="result_main.html_5254" sourceType="range" sourceRef="A1:L222" destinationFile="C:\Users\K.Nishi\Desktop\HP_Machida_1\root\taikai\result_main.html"/>
    <webPublishItem id="29925" divId="result_main_29925" sourceType="range" sourceRef="A1:L222" destinationFile="P:\HP_Machida_1\root\taikai\result_main.html"/>
    <webPublishItem id="2337" divId="result_main_2337" sourceType="range" sourceRef="A1:M222" destinationFile="C:\Users\K.Nishi\Desktop\HP_Machida_1\root\taikai\result_main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4"/>
  <sheetViews>
    <sheetView topLeftCell="A56" zoomScaleNormal="100" workbookViewId="0">
      <selection activeCell="D71" sqref="D71"/>
    </sheetView>
    <sheetView workbookViewId="1"/>
  </sheetViews>
  <sheetFormatPr defaultRowHeight="18.75"/>
  <cols>
    <col min="1" max="1" width="4.75" customWidth="1"/>
    <col min="2" max="2" width="7.5" bestFit="1" customWidth="1"/>
    <col min="3" max="3" width="5.625" bestFit="1" customWidth="1"/>
    <col min="4" max="4" width="23.5" bestFit="1" customWidth="1"/>
    <col min="5" max="5" width="10.375" bestFit="1" customWidth="1"/>
    <col min="6" max="6" width="20.625" customWidth="1"/>
    <col min="8" max="8" width="8.875" style="12"/>
    <col min="9" max="18" width="6" bestFit="1" customWidth="1"/>
    <col min="19" max="32" width="3.625" customWidth="1"/>
  </cols>
  <sheetData>
    <row r="1" spans="1:18">
      <c r="A1" t="s">
        <v>8</v>
      </c>
      <c r="H1" s="12" t="s">
        <v>82</v>
      </c>
    </row>
    <row r="2" spans="1:18" ht="19.5">
      <c r="B2" s="50" t="s">
        <v>9</v>
      </c>
      <c r="C2" s="75" t="s">
        <v>10</v>
      </c>
      <c r="D2" s="75" t="s">
        <v>107</v>
      </c>
      <c r="E2" s="76" t="s">
        <v>9</v>
      </c>
      <c r="F2" s="34" t="str">
        <f t="shared" ref="F2:F33" si="0">IF(ISNA(VLOOKUP(C2,T変換,2,FALSE)),"",VLOOKUP(C2,T変換,2,FALSE))</f>
        <v xml:space="preserve"> ローソン</v>
      </c>
      <c r="H2" s="13"/>
      <c r="I2" s="4">
        <f>+I22</f>
        <v>12</v>
      </c>
      <c r="J2" s="4">
        <f t="shared" ref="J2:R2" si="1">+J22</f>
        <v>13</v>
      </c>
      <c r="K2" s="4">
        <f t="shared" si="1"/>
        <v>14</v>
      </c>
      <c r="L2" s="4">
        <f t="shared" si="1"/>
        <v>15</v>
      </c>
      <c r="M2" s="4">
        <f t="shared" si="1"/>
        <v>23</v>
      </c>
      <c r="N2" s="4">
        <f t="shared" si="1"/>
        <v>24</v>
      </c>
      <c r="O2" s="4">
        <f t="shared" si="1"/>
        <v>25</v>
      </c>
      <c r="P2" s="4">
        <f t="shared" si="1"/>
        <v>34</v>
      </c>
      <c r="Q2" s="4">
        <f t="shared" si="1"/>
        <v>35</v>
      </c>
      <c r="R2" s="4">
        <f t="shared" si="1"/>
        <v>45</v>
      </c>
    </row>
    <row r="3" spans="1:18" ht="19.5">
      <c r="B3" s="52"/>
      <c r="C3" s="75" t="s">
        <v>11</v>
      </c>
      <c r="D3" s="75" t="s">
        <v>915</v>
      </c>
      <c r="E3" s="76" t="s">
        <v>9</v>
      </c>
      <c r="F3" s="34" t="str">
        <f t="shared" si="0"/>
        <v xml:space="preserve"> 沼町内会ソフト</v>
      </c>
      <c r="H3" s="16" t="str">
        <f t="shared" ref="H3:H18" si="2">+H23</f>
        <v>KA</v>
      </c>
      <c r="I3" s="4">
        <f>COUNTIF(予定・結果!$E:$E,Team_MST!I23)</f>
        <v>1</v>
      </c>
      <c r="J3" s="4">
        <f>COUNTIF(予定・結果!$E:$E,Team_MST!J23)</f>
        <v>1</v>
      </c>
      <c r="K3" s="4">
        <f>COUNTIF(予定・結果!$E:$E,Team_MST!K23)</f>
        <v>1</v>
      </c>
      <c r="L3" s="4">
        <f>COUNTIF(予定・結果!$E:$E,Team_MST!L23)</f>
        <v>0</v>
      </c>
      <c r="M3" s="4">
        <f>COUNTIF(予定・結果!$E:$E,Team_MST!M23)</f>
        <v>1</v>
      </c>
      <c r="N3" s="4">
        <f>COUNTIF(予定・結果!$E:$E,Team_MST!N23)</f>
        <v>1</v>
      </c>
      <c r="O3" s="4">
        <f>COUNTIF(予定・結果!$E:$E,Team_MST!O23)</f>
        <v>0</v>
      </c>
      <c r="P3" s="4">
        <f>COUNTIF(予定・結果!$E:$E,Team_MST!P23)</f>
        <v>1</v>
      </c>
      <c r="Q3" s="4">
        <f>COUNTIF(予定・結果!$E:$E,Team_MST!Q23)</f>
        <v>0</v>
      </c>
      <c r="R3" s="4">
        <f>COUNTIF(予定・結果!$E:$E,Team_MST!R23)</f>
        <v>0</v>
      </c>
    </row>
    <row r="4" spans="1:18" ht="19.5">
      <c r="B4" s="52"/>
      <c r="C4" s="75" t="s">
        <v>12</v>
      </c>
      <c r="D4" s="75" t="s">
        <v>890</v>
      </c>
      <c r="E4" s="76" t="s">
        <v>9</v>
      </c>
      <c r="F4" s="34" t="str">
        <f t="shared" si="0"/>
        <v xml:space="preserve"> 山崎ドリンカーズ</v>
      </c>
      <c r="H4" s="16" t="str">
        <f t="shared" si="2"/>
        <v>KB</v>
      </c>
      <c r="I4" s="4">
        <f>COUNTIF(予定・結果!$E:$E,Team_MST!I24)</f>
        <v>1</v>
      </c>
      <c r="J4" s="4">
        <f>COUNTIF(予定・結果!$E:$E,Team_MST!J24)</f>
        <v>1</v>
      </c>
      <c r="K4" s="4">
        <f>COUNTIF(予定・結果!$E:$E,Team_MST!K24)</f>
        <v>0</v>
      </c>
      <c r="L4" s="4">
        <f>COUNTIF(予定・結果!$E:$E,Team_MST!L24)</f>
        <v>0</v>
      </c>
      <c r="M4" s="4">
        <f>COUNTIF(予定・結果!$E:$E,Team_MST!M24)</f>
        <v>1</v>
      </c>
      <c r="N4" s="4">
        <f>COUNTIF(予定・結果!$E:$E,Team_MST!N24)</f>
        <v>0</v>
      </c>
      <c r="O4" s="4">
        <f>COUNTIF(予定・結果!$E:$E,Team_MST!O24)</f>
        <v>0</v>
      </c>
      <c r="P4" s="4">
        <f>COUNTIF(予定・結果!$E:$E,Team_MST!P24)</f>
        <v>0</v>
      </c>
      <c r="Q4" s="4">
        <f>COUNTIF(予定・結果!$E:$E,Team_MST!Q24)</f>
        <v>0</v>
      </c>
      <c r="R4" s="4">
        <f>COUNTIF(予定・結果!$E:$E,Team_MST!R24)</f>
        <v>0</v>
      </c>
    </row>
    <row r="5" spans="1:18" ht="19.5">
      <c r="B5" s="52"/>
      <c r="C5" s="75" t="s">
        <v>13</v>
      </c>
      <c r="D5" s="75" t="s">
        <v>891</v>
      </c>
      <c r="E5" s="76" t="s">
        <v>9</v>
      </c>
      <c r="F5" s="34" t="str">
        <f t="shared" si="0"/>
        <v xml:space="preserve"> 山崎エイトロマンス</v>
      </c>
      <c r="H5" s="17" t="str">
        <f t="shared" si="2"/>
        <v>AA</v>
      </c>
      <c r="I5" s="4">
        <f>COUNTIF(予定・結果!$E:$E,Team_MST!I25)</f>
        <v>1</v>
      </c>
      <c r="J5" s="4">
        <f>COUNTIF(予定・結果!$E:$E,Team_MST!J25)</f>
        <v>1</v>
      </c>
      <c r="K5" s="4">
        <f>COUNTIF(予定・結果!$E:$E,Team_MST!K25)</f>
        <v>1</v>
      </c>
      <c r="L5" s="4">
        <f>COUNTIF(予定・結果!$E:$E,Team_MST!L25)</f>
        <v>1</v>
      </c>
      <c r="M5" s="4">
        <f>COUNTIF(予定・結果!$E:$E,Team_MST!M25)</f>
        <v>1</v>
      </c>
      <c r="N5" s="4">
        <f>COUNTIF(予定・結果!$E:$E,Team_MST!N25)</f>
        <v>1</v>
      </c>
      <c r="O5" s="4">
        <f>COUNTIF(予定・結果!$E:$E,Team_MST!O25)</f>
        <v>1</v>
      </c>
      <c r="P5" s="4">
        <f>COUNTIF(予定・結果!$E:$E,Team_MST!P25)</f>
        <v>1</v>
      </c>
      <c r="Q5" s="4">
        <f>COUNTIF(予定・結果!$E:$E,Team_MST!Q25)</f>
        <v>1</v>
      </c>
      <c r="R5" s="4">
        <f>COUNTIF(予定・結果!$E:$E,Team_MST!R25)</f>
        <v>1</v>
      </c>
    </row>
    <row r="6" spans="1:18" ht="19.5">
      <c r="B6" s="52"/>
      <c r="C6" s="75" t="s">
        <v>14</v>
      </c>
      <c r="D6" s="75" t="s">
        <v>892</v>
      </c>
      <c r="E6" s="76" t="s">
        <v>9</v>
      </c>
      <c r="F6" s="34" t="str">
        <f t="shared" si="0"/>
        <v xml:space="preserve"> 森野ドリマーズ</v>
      </c>
      <c r="H6" s="17" t="str">
        <f t="shared" si="2"/>
        <v>AB</v>
      </c>
      <c r="I6" s="4">
        <f>COUNTIF(予定・結果!$E:$E,Team_MST!I26)</f>
        <v>1</v>
      </c>
      <c r="J6" s="4">
        <f>COUNTIF(予定・結果!$E:$E,Team_MST!J26)</f>
        <v>1</v>
      </c>
      <c r="K6" s="4">
        <f>COUNTIF(予定・結果!$E:$E,Team_MST!K26)</f>
        <v>1</v>
      </c>
      <c r="L6" s="4">
        <f>COUNTIF(予定・結果!$E:$E,Team_MST!L26)</f>
        <v>1</v>
      </c>
      <c r="M6" s="4">
        <f>COUNTIF(予定・結果!$E:$E,Team_MST!M26)</f>
        <v>1</v>
      </c>
      <c r="N6" s="4">
        <f>COUNTIF(予定・結果!$E:$E,Team_MST!N26)</f>
        <v>1</v>
      </c>
      <c r="O6" s="4">
        <f>COUNTIF(予定・結果!$E:$E,Team_MST!O26)</f>
        <v>1</v>
      </c>
      <c r="P6" s="4">
        <f>COUNTIF(予定・結果!$E:$E,Team_MST!P26)</f>
        <v>1</v>
      </c>
      <c r="Q6" s="4">
        <f>COUNTIF(予定・結果!$E:$E,Team_MST!Q26)</f>
        <v>1</v>
      </c>
      <c r="R6" s="4">
        <f>COUNTIF(予定・結果!$E:$E,Team_MST!R26)</f>
        <v>1</v>
      </c>
    </row>
    <row r="7" spans="1:18" ht="19.5">
      <c r="B7" s="52"/>
      <c r="C7" s="75" t="s">
        <v>15</v>
      </c>
      <c r="D7" s="75" t="s">
        <v>893</v>
      </c>
      <c r="E7" s="76" t="s">
        <v>9</v>
      </c>
      <c r="F7" s="34" t="str">
        <f t="shared" si="0"/>
        <v xml:space="preserve"> なるせパパーズ</v>
      </c>
      <c r="H7" s="17" t="str">
        <f t="shared" si="2"/>
        <v>AC</v>
      </c>
      <c r="I7" s="4">
        <f>COUNTIF(予定・結果!$E:$E,Team_MST!I27)</f>
        <v>1</v>
      </c>
      <c r="J7" s="4">
        <f>COUNTIF(予定・結果!$E:$E,Team_MST!J27)</f>
        <v>1</v>
      </c>
      <c r="K7" s="4">
        <f>COUNTIF(予定・結果!$E:$E,Team_MST!K27)</f>
        <v>1</v>
      </c>
      <c r="L7" s="4">
        <f>COUNTIF(予定・結果!$E:$E,Team_MST!L27)</f>
        <v>0</v>
      </c>
      <c r="M7" s="4">
        <f>COUNTIF(予定・結果!$E:$E,Team_MST!M27)</f>
        <v>1</v>
      </c>
      <c r="N7" s="4">
        <f>COUNTIF(予定・結果!$E:$E,Team_MST!N27)</f>
        <v>1</v>
      </c>
      <c r="O7" s="4">
        <f>COUNTIF(予定・結果!$E:$E,Team_MST!O27)</f>
        <v>0</v>
      </c>
      <c r="P7" s="4">
        <f>COUNTIF(予定・結果!$E:$E,Team_MST!P27)</f>
        <v>1</v>
      </c>
      <c r="Q7" s="4">
        <f>COUNTIF(予定・結果!$E:$E,Team_MST!Q27)</f>
        <v>0</v>
      </c>
      <c r="R7" s="4">
        <f>COUNTIF(予定・結果!$E:$E,Team_MST!R27)</f>
        <v>0</v>
      </c>
    </row>
    <row r="8" spans="1:18" ht="19.5">
      <c r="B8" s="52"/>
      <c r="C8" s="75" t="s">
        <v>16</v>
      </c>
      <c r="D8" s="75" t="s">
        <v>125</v>
      </c>
      <c r="E8" s="76" t="s">
        <v>9</v>
      </c>
      <c r="F8" s="34" t="str">
        <f t="shared" si="0"/>
        <v xml:space="preserve"> 丸山ソフト</v>
      </c>
      <c r="H8" s="17" t="str">
        <f t="shared" si="2"/>
        <v>AD</v>
      </c>
      <c r="I8" s="4">
        <f>COUNTIF(予定・結果!$E:$E,Team_MST!I28)</f>
        <v>0</v>
      </c>
      <c r="J8" s="4">
        <f>COUNTIF(予定・結果!$E:$E,Team_MST!J28)</f>
        <v>0</v>
      </c>
      <c r="K8" s="4">
        <f>COUNTIF(予定・結果!$E:$E,Team_MST!K28)</f>
        <v>0</v>
      </c>
      <c r="L8" s="4">
        <f>COUNTIF(予定・結果!$E:$E,Team_MST!L28)</f>
        <v>0</v>
      </c>
      <c r="M8" s="4">
        <f>COUNTIF(予定・結果!$E:$E,Team_MST!M28)</f>
        <v>0</v>
      </c>
      <c r="N8" s="4">
        <f>COUNTIF(予定・結果!$E:$E,Team_MST!N28)</f>
        <v>0</v>
      </c>
      <c r="O8" s="4">
        <f>COUNTIF(予定・結果!$E:$E,Team_MST!O28)</f>
        <v>0</v>
      </c>
      <c r="P8" s="4">
        <f>COUNTIF(予定・結果!$E:$E,Team_MST!P28)</f>
        <v>0</v>
      </c>
      <c r="Q8" s="4">
        <f>COUNTIF(予定・結果!$E:$E,Team_MST!Q28)</f>
        <v>0</v>
      </c>
      <c r="R8" s="4">
        <f>COUNTIF(予定・結果!$E:$E,Team_MST!R28)</f>
        <v>0</v>
      </c>
    </row>
    <row r="9" spans="1:18" ht="19.5">
      <c r="B9" s="230"/>
      <c r="C9" s="156" t="s">
        <v>17</v>
      </c>
      <c r="D9" s="156" t="s">
        <v>888</v>
      </c>
      <c r="E9" s="156" t="s">
        <v>9</v>
      </c>
      <c r="F9" s="34" t="str">
        <f t="shared" si="0"/>
        <v/>
      </c>
      <c r="H9" s="18" t="str">
        <f t="shared" si="2"/>
        <v>BA</v>
      </c>
      <c r="I9" s="4">
        <f>COUNTIF(予定・結果!$E:$E,Team_MST!I29)</f>
        <v>1</v>
      </c>
      <c r="J9" s="4">
        <f>COUNTIF(予定・結果!$E:$E,Team_MST!J29)</f>
        <v>1</v>
      </c>
      <c r="K9" s="4">
        <f>COUNTIF(予定・結果!$E:$E,Team_MST!K29)</f>
        <v>1</v>
      </c>
      <c r="L9" s="4">
        <f>COUNTIF(予定・結果!$E:$E,Team_MST!L29)</f>
        <v>1</v>
      </c>
      <c r="M9" s="4">
        <f>COUNTIF(予定・結果!$E:$E,Team_MST!M29)</f>
        <v>1</v>
      </c>
      <c r="N9" s="4">
        <f>COUNTIF(予定・結果!$E:$E,Team_MST!N29)</f>
        <v>1</v>
      </c>
      <c r="O9" s="4">
        <f>COUNTIF(予定・結果!$E:$E,Team_MST!O29)</f>
        <v>1</v>
      </c>
      <c r="P9" s="4">
        <f>COUNTIF(予定・結果!$E:$E,Team_MST!P29)</f>
        <v>1</v>
      </c>
      <c r="Q9" s="4">
        <f>COUNTIF(予定・結果!$E:$E,Team_MST!Q29)</f>
        <v>1</v>
      </c>
      <c r="R9" s="4">
        <f>COUNTIF(予定・結果!$E:$E,Team_MST!R29)</f>
        <v>1</v>
      </c>
    </row>
    <row r="10" spans="1:18" ht="19.5">
      <c r="B10" s="54" t="s">
        <v>18</v>
      </c>
      <c r="C10" s="77" t="s">
        <v>19</v>
      </c>
      <c r="D10" s="77" t="s">
        <v>894</v>
      </c>
      <c r="E10" s="76" t="s">
        <v>67</v>
      </c>
      <c r="F10" s="34" t="str">
        <f t="shared" si="0"/>
        <v xml:space="preserve"> つくし野フューチャーズ</v>
      </c>
      <c r="H10" s="18" t="str">
        <f t="shared" si="2"/>
        <v>BB</v>
      </c>
      <c r="I10" s="4">
        <f>COUNTIF(予定・結果!$E:$E,Team_MST!I30)</f>
        <v>1</v>
      </c>
      <c r="J10" s="4">
        <f>COUNTIF(予定・結果!$E:$E,Team_MST!J30)</f>
        <v>1</v>
      </c>
      <c r="K10" s="4">
        <f>COUNTIF(予定・結果!$E:$E,Team_MST!K30)</f>
        <v>1</v>
      </c>
      <c r="L10" s="4">
        <f>COUNTIF(予定・結果!$E:$E,Team_MST!L30)</f>
        <v>0</v>
      </c>
      <c r="M10" s="4">
        <f>COUNTIF(予定・結果!$E:$E,Team_MST!M30)</f>
        <v>1</v>
      </c>
      <c r="N10" s="4">
        <f>COUNTIF(予定・結果!$E:$E,Team_MST!N30)</f>
        <v>1</v>
      </c>
      <c r="O10" s="4">
        <f>COUNTIF(予定・結果!$E:$E,Team_MST!O30)</f>
        <v>0</v>
      </c>
      <c r="P10" s="4">
        <f>COUNTIF(予定・結果!$E:$E,Team_MST!P30)</f>
        <v>1</v>
      </c>
      <c r="Q10" s="4">
        <f>COUNTIF(予定・結果!$E:$E,Team_MST!Q30)</f>
        <v>0</v>
      </c>
      <c r="R10" s="4">
        <f>COUNTIF(予定・結果!$E:$E,Team_MST!R30)</f>
        <v>0</v>
      </c>
    </row>
    <row r="11" spans="1:18" ht="19.5">
      <c r="B11" s="56"/>
      <c r="C11" s="77" t="s">
        <v>20</v>
      </c>
      <c r="D11" s="77" t="s">
        <v>895</v>
      </c>
      <c r="E11" s="76" t="s">
        <v>67</v>
      </c>
      <c r="F11" s="34" t="str">
        <f t="shared" si="0"/>
        <v xml:space="preserve"> 見晴らしの丘のナウシカ</v>
      </c>
      <c r="H11" s="18" t="str">
        <f t="shared" si="2"/>
        <v>BC</v>
      </c>
      <c r="I11" s="4">
        <f>COUNTIF(予定・結果!$E:$E,Team_MST!I31)</f>
        <v>0</v>
      </c>
      <c r="J11" s="4">
        <f>COUNTIF(予定・結果!$E:$E,Team_MST!J31)</f>
        <v>0</v>
      </c>
      <c r="K11" s="4">
        <f>COUNTIF(予定・結果!$E:$E,Team_MST!K31)</f>
        <v>0</v>
      </c>
      <c r="L11" s="4">
        <f>COUNTIF(予定・結果!$E:$E,Team_MST!L31)</f>
        <v>0</v>
      </c>
      <c r="M11" s="4">
        <f>COUNTIF(予定・結果!$E:$E,Team_MST!M31)</f>
        <v>0</v>
      </c>
      <c r="N11" s="4">
        <f>COUNTIF(予定・結果!$E:$E,Team_MST!N31)</f>
        <v>0</v>
      </c>
      <c r="O11" s="4">
        <f>COUNTIF(予定・結果!$E:$E,Team_MST!O31)</f>
        <v>0</v>
      </c>
      <c r="P11" s="4">
        <f>COUNTIF(予定・結果!$E:$E,Team_MST!P31)</f>
        <v>0</v>
      </c>
      <c r="Q11" s="4">
        <f>COUNTIF(予定・結果!$E:$E,Team_MST!Q31)</f>
        <v>0</v>
      </c>
      <c r="R11" s="4">
        <f>COUNTIF(予定・結果!$E:$E,Team_MST!R31)</f>
        <v>0</v>
      </c>
    </row>
    <row r="12" spans="1:18" ht="19.5">
      <c r="B12" s="56"/>
      <c r="C12" s="77" t="s">
        <v>21</v>
      </c>
      <c r="D12" s="77" t="s">
        <v>269</v>
      </c>
      <c r="E12" s="76" t="s">
        <v>67</v>
      </c>
      <c r="F12" s="34" t="str">
        <f t="shared" si="0"/>
        <v xml:space="preserve"> メイプルズ</v>
      </c>
      <c r="H12" s="18" t="str">
        <f t="shared" si="2"/>
        <v>BD</v>
      </c>
      <c r="I12" s="4">
        <f>COUNTIF(予定・結果!$E:$E,Team_MST!I32)</f>
        <v>0</v>
      </c>
      <c r="J12" s="4">
        <f>COUNTIF(予定・結果!$E:$E,Team_MST!J32)</f>
        <v>0</v>
      </c>
      <c r="K12" s="4">
        <f>COUNTIF(予定・結果!$E:$E,Team_MST!K32)</f>
        <v>0</v>
      </c>
      <c r="L12" s="4">
        <f>COUNTIF(予定・結果!$E:$E,Team_MST!L32)</f>
        <v>0</v>
      </c>
      <c r="M12" s="4">
        <f>COUNTIF(予定・結果!$E:$E,Team_MST!M32)</f>
        <v>0</v>
      </c>
      <c r="N12" s="4">
        <f>COUNTIF(予定・結果!$E:$E,Team_MST!N32)</f>
        <v>0</v>
      </c>
      <c r="O12" s="4">
        <f>COUNTIF(予定・結果!$E:$E,Team_MST!O32)</f>
        <v>0</v>
      </c>
      <c r="P12" s="4">
        <f>COUNTIF(予定・結果!$E:$E,Team_MST!P32)</f>
        <v>0</v>
      </c>
      <c r="Q12" s="4">
        <f>COUNTIF(予定・結果!$E:$E,Team_MST!Q32)</f>
        <v>0</v>
      </c>
      <c r="R12" s="4">
        <f>COUNTIF(予定・結果!$E:$E,Team_MST!R32)</f>
        <v>0</v>
      </c>
    </row>
    <row r="13" spans="1:18" ht="19.5">
      <c r="B13" s="56"/>
      <c r="C13" s="77" t="s">
        <v>22</v>
      </c>
      <c r="D13" s="77" t="s">
        <v>896</v>
      </c>
      <c r="E13" s="76" t="s">
        <v>67</v>
      </c>
      <c r="F13" s="34" t="str">
        <f t="shared" si="0"/>
        <v xml:space="preserve"> 山崎パワーズ</v>
      </c>
      <c r="H13" s="116" t="str">
        <f t="shared" si="2"/>
        <v>JA</v>
      </c>
      <c r="I13" s="4">
        <f>COUNTIF(予定・結果!$E:$E,Team_MST!I33)</f>
        <v>1</v>
      </c>
      <c r="J13" s="4">
        <f>COUNTIF(予定・結果!$E:$E,Team_MST!J33)</f>
        <v>1</v>
      </c>
      <c r="K13" s="4">
        <f>COUNTIF(予定・結果!$E:$E,Team_MST!K33)</f>
        <v>1</v>
      </c>
      <c r="L13" s="4">
        <f>COUNTIF(予定・結果!$E:$E,Team_MST!L33)</f>
        <v>0</v>
      </c>
      <c r="M13" s="4">
        <f>COUNTIF(予定・結果!$E:$E,Team_MST!M33)</f>
        <v>1</v>
      </c>
      <c r="N13" s="4">
        <f>COUNTIF(予定・結果!$E:$E,Team_MST!N33)</f>
        <v>1</v>
      </c>
      <c r="O13" s="4">
        <f>COUNTIF(予定・結果!$E:$E,Team_MST!O33)</f>
        <v>0</v>
      </c>
      <c r="P13" s="4">
        <f>COUNTIF(予定・結果!$E:$E,Team_MST!P33)</f>
        <v>1</v>
      </c>
      <c r="Q13" s="4">
        <f>COUNTIF(予定・結果!$E:$E,Team_MST!Q33)</f>
        <v>0</v>
      </c>
      <c r="R13" s="4">
        <f>COUNTIF(予定・結果!$E:$E,Team_MST!R33)</f>
        <v>0</v>
      </c>
    </row>
    <row r="14" spans="1:18" ht="19.5">
      <c r="B14" s="56"/>
      <c r="C14" s="77" t="s">
        <v>285</v>
      </c>
      <c r="D14" s="77" t="s">
        <v>897</v>
      </c>
      <c r="E14" s="76" t="s">
        <v>67</v>
      </c>
      <c r="F14" s="34" t="str">
        <f t="shared" si="0"/>
        <v xml:space="preserve"> ゼルコバ</v>
      </c>
      <c r="H14" s="116" t="str">
        <f t="shared" si="2"/>
        <v>JB</v>
      </c>
      <c r="I14" s="4">
        <f>COUNTIF(予定・結果!$E:$E,Team_MST!I34)</f>
        <v>1</v>
      </c>
      <c r="J14" s="4">
        <f>COUNTIF(予定・結果!$E:$E,Team_MST!J34)</f>
        <v>1</v>
      </c>
      <c r="K14" s="4">
        <f>COUNTIF(予定・結果!$E:$E,Team_MST!K34)</f>
        <v>0</v>
      </c>
      <c r="L14" s="4">
        <f>COUNTIF(予定・結果!$E:$E,Team_MST!L34)</f>
        <v>0</v>
      </c>
      <c r="M14" s="4">
        <f>COUNTIF(予定・結果!$E:$E,Team_MST!M34)</f>
        <v>1</v>
      </c>
      <c r="N14" s="4">
        <f>COUNTIF(予定・結果!$E:$E,Team_MST!N34)</f>
        <v>0</v>
      </c>
      <c r="O14" s="4">
        <f>COUNTIF(予定・結果!$E:$E,Team_MST!O34)</f>
        <v>0</v>
      </c>
      <c r="P14" s="4">
        <f>COUNTIF(予定・結果!$E:$E,Team_MST!P34)</f>
        <v>0</v>
      </c>
      <c r="Q14" s="4">
        <f>COUNTIF(予定・結果!$E:$E,Team_MST!Q34)</f>
        <v>0</v>
      </c>
      <c r="R14" s="4">
        <f>COUNTIF(予定・結果!$E:$E,Team_MST!R34)</f>
        <v>0</v>
      </c>
    </row>
    <row r="15" spans="1:18" ht="19.5">
      <c r="B15" s="56"/>
      <c r="C15" s="77" t="s">
        <v>23</v>
      </c>
      <c r="D15" s="77" t="s">
        <v>914</v>
      </c>
      <c r="E15" s="76" t="s">
        <v>67</v>
      </c>
      <c r="F15" s="34" t="str">
        <f t="shared" si="0"/>
        <v xml:space="preserve"> 南つくし野ソフト</v>
      </c>
      <c r="H15" s="19" t="str">
        <f t="shared" si="2"/>
        <v>SA</v>
      </c>
      <c r="I15" s="4">
        <f>COUNTIF(予定・結果!$E:$E,Team_MST!I35)</f>
        <v>1</v>
      </c>
      <c r="J15" s="4">
        <f>COUNTIF(予定・結果!$E:$E,Team_MST!J35)</f>
        <v>1</v>
      </c>
      <c r="K15" s="4">
        <f>COUNTIF(予定・結果!$E:$E,Team_MST!K35)</f>
        <v>1</v>
      </c>
      <c r="L15" s="4">
        <f>COUNTIF(予定・結果!$E:$E,Team_MST!L35)</f>
        <v>1</v>
      </c>
      <c r="M15" s="4">
        <f>COUNTIF(予定・結果!$E:$E,Team_MST!M35)</f>
        <v>1</v>
      </c>
      <c r="N15" s="4">
        <f>COUNTIF(予定・結果!$E:$E,Team_MST!N35)</f>
        <v>1</v>
      </c>
      <c r="O15" s="4">
        <f>COUNTIF(予定・結果!$E:$E,Team_MST!O35)</f>
        <v>1</v>
      </c>
      <c r="P15" s="4">
        <f>COUNTIF(予定・結果!$E:$E,Team_MST!P35)</f>
        <v>1</v>
      </c>
      <c r="Q15" s="4">
        <f>COUNTIF(予定・結果!$E:$E,Team_MST!Q35)</f>
        <v>1</v>
      </c>
      <c r="R15" s="4">
        <f>COUNTIF(予定・結果!$E:$E,Team_MST!R35)</f>
        <v>1</v>
      </c>
    </row>
    <row r="16" spans="1:18" ht="19.5">
      <c r="B16" s="56"/>
      <c r="C16" s="77" t="s">
        <v>24</v>
      </c>
      <c r="D16" s="77" t="s">
        <v>898</v>
      </c>
      <c r="E16" s="76" t="s">
        <v>67</v>
      </c>
      <c r="F16" s="34" t="str">
        <f t="shared" si="0"/>
        <v xml:space="preserve"> 山崎ドリンカーズM</v>
      </c>
      <c r="H16" s="19" t="str">
        <f t="shared" si="2"/>
        <v>SB</v>
      </c>
      <c r="I16" s="4">
        <f>COUNTIF(予定・結果!$E:$E,Team_MST!I36)</f>
        <v>1</v>
      </c>
      <c r="J16" s="4">
        <f>COUNTIF(予定・結果!$E:$E,Team_MST!J36)</f>
        <v>1</v>
      </c>
      <c r="K16" s="4">
        <f>COUNTIF(予定・結果!$E:$E,Team_MST!K36)</f>
        <v>1</v>
      </c>
      <c r="L16" s="4">
        <f>COUNTIF(予定・結果!$E:$E,Team_MST!L36)</f>
        <v>1</v>
      </c>
      <c r="M16" s="4">
        <f>COUNTIF(予定・結果!$E:$E,Team_MST!M36)</f>
        <v>1</v>
      </c>
      <c r="N16" s="4">
        <f>COUNTIF(予定・結果!$E:$E,Team_MST!N36)</f>
        <v>1</v>
      </c>
      <c r="O16" s="4">
        <f>COUNTIF(予定・結果!$E:$E,Team_MST!O36)</f>
        <v>1</v>
      </c>
      <c r="P16" s="4">
        <f>COUNTIF(予定・結果!$E:$E,Team_MST!P36)</f>
        <v>1</v>
      </c>
      <c r="Q16" s="4">
        <f>COUNTIF(予定・結果!$E:$E,Team_MST!Q36)</f>
        <v>1</v>
      </c>
      <c r="R16" s="4">
        <f>COUNTIF(予定・結果!$E:$E,Team_MST!R36)</f>
        <v>1</v>
      </c>
    </row>
    <row r="17" spans="2:18" ht="19.5">
      <c r="B17" s="56"/>
      <c r="C17" s="77" t="s">
        <v>25</v>
      </c>
      <c r="D17" s="77" t="s">
        <v>899</v>
      </c>
      <c r="E17" s="76" t="s">
        <v>67</v>
      </c>
      <c r="F17" s="34" t="str">
        <f t="shared" si="0"/>
        <v xml:space="preserve"> サザンストリーム</v>
      </c>
      <c r="H17" s="20" t="str">
        <f t="shared" si="2"/>
        <v>QA</v>
      </c>
      <c r="I17" s="4">
        <f>COUNTIF(予定・結果!$E:$E,Team_MST!I37)</f>
        <v>1</v>
      </c>
      <c r="J17" s="4">
        <f>COUNTIF(予定・結果!$E:$E,Team_MST!J37)</f>
        <v>1</v>
      </c>
      <c r="K17" s="4">
        <f>COUNTIF(予定・結果!$E:$E,Team_MST!K37)</f>
        <v>1</v>
      </c>
      <c r="L17" s="4">
        <f>COUNTIF(予定・結果!$E:$E,Team_MST!L37)</f>
        <v>0</v>
      </c>
      <c r="M17" s="4">
        <f>COUNTIF(予定・結果!$E:$E,Team_MST!M37)</f>
        <v>1</v>
      </c>
      <c r="N17" s="4">
        <f>COUNTIF(予定・結果!$E:$E,Team_MST!N37)</f>
        <v>1</v>
      </c>
      <c r="O17" s="4">
        <f>COUNTIF(予定・結果!$E:$E,Team_MST!O37)</f>
        <v>0</v>
      </c>
      <c r="P17" s="4">
        <f>COUNTIF(予定・結果!$E:$E,Team_MST!P37)</f>
        <v>1</v>
      </c>
      <c r="Q17" s="4">
        <f>COUNTIF(予定・結果!$E:$E,Team_MST!Q37)</f>
        <v>0</v>
      </c>
      <c r="R17" s="4">
        <f>COUNTIF(予定・結果!$E:$E,Team_MST!R37)</f>
        <v>0</v>
      </c>
    </row>
    <row r="18" spans="2:18" ht="19.5">
      <c r="B18" s="56"/>
      <c r="C18" s="77" t="s">
        <v>26</v>
      </c>
      <c r="D18" s="77" t="s">
        <v>900</v>
      </c>
      <c r="E18" s="76" t="s">
        <v>67</v>
      </c>
      <c r="F18" s="34" t="str">
        <f t="shared" si="0"/>
        <v xml:space="preserve"> 協栄</v>
      </c>
      <c r="H18" s="21" t="str">
        <f t="shared" si="2"/>
        <v>LA</v>
      </c>
      <c r="I18" s="4">
        <f>COUNTIF(予定・結果!$E:$E,Team_MST!I38)</f>
        <v>1</v>
      </c>
      <c r="J18" s="4">
        <f>COUNTIF(予定・結果!$E:$E,Team_MST!J38)</f>
        <v>1</v>
      </c>
      <c r="K18" s="4">
        <f>COUNTIF(予定・結果!$E:$E,Team_MST!K38)</f>
        <v>1</v>
      </c>
      <c r="L18" s="4">
        <f>COUNTIF(予定・結果!$E:$E,Team_MST!L38)</f>
        <v>0</v>
      </c>
      <c r="M18" s="4">
        <f>COUNTIF(予定・結果!$E:$E,Team_MST!M38)</f>
        <v>1</v>
      </c>
      <c r="N18" s="4">
        <f>COUNTIF(予定・結果!$E:$E,Team_MST!N38)</f>
        <v>1</v>
      </c>
      <c r="O18" s="4">
        <f>COUNTIF(予定・結果!$E:$E,Team_MST!O38)</f>
        <v>0</v>
      </c>
      <c r="P18" s="4">
        <f>COUNTIF(予定・結果!$E:$E,Team_MST!P38)</f>
        <v>1</v>
      </c>
      <c r="Q18" s="4">
        <f>COUNTIF(予定・結果!$E:$E,Team_MST!Q38)</f>
        <v>0</v>
      </c>
      <c r="R18" s="4">
        <f>COUNTIF(予定・結果!$E:$E,Team_MST!R38)</f>
        <v>0</v>
      </c>
    </row>
    <row r="19" spans="2:18" ht="19.5">
      <c r="B19" s="56"/>
      <c r="C19" s="77" t="s">
        <v>286</v>
      </c>
      <c r="D19" s="77" t="s">
        <v>104</v>
      </c>
      <c r="E19" s="76" t="s">
        <v>67</v>
      </c>
      <c r="F19" s="34" t="str">
        <f t="shared" si="0"/>
        <v xml:space="preserve"> 木曽ソフト</v>
      </c>
    </row>
    <row r="20" spans="2:18" ht="19.5">
      <c r="B20" s="56"/>
      <c r="C20" s="77" t="s">
        <v>79</v>
      </c>
      <c r="D20" s="77" t="s">
        <v>121</v>
      </c>
      <c r="E20" s="76" t="s">
        <v>67</v>
      </c>
      <c r="F20" s="34" t="str">
        <f t="shared" si="0"/>
        <v xml:space="preserve"> 馬場ソフト</v>
      </c>
    </row>
    <row r="21" spans="2:18" ht="19.5">
      <c r="B21" s="56"/>
      <c r="C21" s="77" t="s">
        <v>28</v>
      </c>
      <c r="D21" s="77" t="s">
        <v>131</v>
      </c>
      <c r="E21" s="76" t="s">
        <v>67</v>
      </c>
      <c r="F21" s="34" t="str">
        <f t="shared" si="0"/>
        <v xml:space="preserve"> フレンズ</v>
      </c>
    </row>
    <row r="22" spans="2:18" ht="19.5">
      <c r="B22" s="56"/>
      <c r="C22" s="77" t="s">
        <v>27</v>
      </c>
      <c r="D22" s="77" t="s">
        <v>140</v>
      </c>
      <c r="E22" s="76" t="s">
        <v>67</v>
      </c>
      <c r="F22" s="34" t="str">
        <f t="shared" si="0"/>
        <v xml:space="preserve"> ホリデーズ</v>
      </c>
      <c r="H22" s="14"/>
      <c r="I22" s="15">
        <v>12</v>
      </c>
      <c r="J22" s="15">
        <v>13</v>
      </c>
      <c r="K22" s="15">
        <v>14</v>
      </c>
      <c r="L22" s="15">
        <v>15</v>
      </c>
      <c r="M22" s="15">
        <v>23</v>
      </c>
      <c r="N22" s="15">
        <v>24</v>
      </c>
      <c r="O22" s="15">
        <v>25</v>
      </c>
      <c r="P22" s="15">
        <v>34</v>
      </c>
      <c r="Q22" s="15">
        <v>35</v>
      </c>
      <c r="R22" s="15">
        <v>45</v>
      </c>
    </row>
    <row r="23" spans="2:18" ht="19.5">
      <c r="B23" s="56"/>
      <c r="C23" s="77" t="s">
        <v>29</v>
      </c>
      <c r="D23" s="77" t="s">
        <v>260</v>
      </c>
      <c r="E23" s="76" t="s">
        <v>67</v>
      </c>
      <c r="F23" s="34" t="str">
        <f t="shared" si="0"/>
        <v xml:space="preserve"> サンダース</v>
      </c>
      <c r="H23" s="14" t="s">
        <v>83</v>
      </c>
      <c r="I23" s="15" t="str">
        <f>$H23&amp;I$22</f>
        <v>KA12</v>
      </c>
      <c r="J23" s="15" t="str">
        <f t="shared" ref="J23:R38" si="3">$H23&amp;J$22</f>
        <v>KA13</v>
      </c>
      <c r="K23" s="15" t="str">
        <f t="shared" si="3"/>
        <v>KA14</v>
      </c>
      <c r="L23" s="15" t="str">
        <f t="shared" si="3"/>
        <v>KA15</v>
      </c>
      <c r="M23" s="15" t="str">
        <f t="shared" si="3"/>
        <v>KA23</v>
      </c>
      <c r="N23" s="15" t="str">
        <f t="shared" si="3"/>
        <v>KA24</v>
      </c>
      <c r="O23" s="15" t="str">
        <f t="shared" si="3"/>
        <v>KA25</v>
      </c>
      <c r="P23" s="15" t="str">
        <f t="shared" si="3"/>
        <v>KA34</v>
      </c>
      <c r="Q23" s="15" t="str">
        <f t="shared" si="3"/>
        <v>KA35</v>
      </c>
      <c r="R23" s="15" t="str">
        <f t="shared" si="3"/>
        <v>KA45</v>
      </c>
    </row>
    <row r="24" spans="2:18" ht="19.5">
      <c r="B24" s="56"/>
      <c r="C24" s="156"/>
      <c r="D24" s="156" t="s">
        <v>888</v>
      </c>
      <c r="E24" s="156" t="s">
        <v>67</v>
      </c>
      <c r="F24" s="34" t="str">
        <f t="shared" si="0"/>
        <v/>
      </c>
      <c r="H24" s="14" t="s">
        <v>84</v>
      </c>
      <c r="I24" s="15" t="str">
        <f t="shared" ref="I24:I38" si="4">$H24&amp;I$22</f>
        <v>KB12</v>
      </c>
      <c r="J24" s="15" t="str">
        <f t="shared" si="3"/>
        <v>KB13</v>
      </c>
      <c r="K24" s="15" t="str">
        <f t="shared" si="3"/>
        <v>KB14</v>
      </c>
      <c r="L24" s="15" t="str">
        <f t="shared" si="3"/>
        <v>KB15</v>
      </c>
      <c r="M24" s="15" t="str">
        <f t="shared" si="3"/>
        <v>KB23</v>
      </c>
      <c r="N24" s="15" t="str">
        <f t="shared" si="3"/>
        <v>KB24</v>
      </c>
      <c r="O24" s="15" t="str">
        <f t="shared" si="3"/>
        <v>KB25</v>
      </c>
      <c r="P24" s="15" t="str">
        <f t="shared" si="3"/>
        <v>KB34</v>
      </c>
      <c r="Q24" s="15" t="str">
        <f t="shared" si="3"/>
        <v>KB35</v>
      </c>
      <c r="R24" s="15" t="str">
        <f t="shared" si="3"/>
        <v>KB45</v>
      </c>
    </row>
    <row r="25" spans="2:18" ht="19.5">
      <c r="B25" s="56"/>
      <c r="C25" s="156"/>
      <c r="D25" s="156" t="s">
        <v>888</v>
      </c>
      <c r="E25" s="156" t="s">
        <v>67</v>
      </c>
      <c r="F25" s="34" t="str">
        <f t="shared" si="0"/>
        <v/>
      </c>
      <c r="H25" s="14" t="s">
        <v>85</v>
      </c>
      <c r="I25" s="15" t="str">
        <f t="shared" si="4"/>
        <v>AA12</v>
      </c>
      <c r="J25" s="15" t="str">
        <f t="shared" si="3"/>
        <v>AA13</v>
      </c>
      <c r="K25" s="15" t="str">
        <f t="shared" si="3"/>
        <v>AA14</v>
      </c>
      <c r="L25" s="15" t="str">
        <f t="shared" si="3"/>
        <v>AA15</v>
      </c>
      <c r="M25" s="15" t="str">
        <f t="shared" si="3"/>
        <v>AA23</v>
      </c>
      <c r="N25" s="15" t="str">
        <f t="shared" si="3"/>
        <v>AA24</v>
      </c>
      <c r="O25" s="15" t="str">
        <f t="shared" si="3"/>
        <v>AA25</v>
      </c>
      <c r="P25" s="15" t="str">
        <f t="shared" si="3"/>
        <v>AA34</v>
      </c>
      <c r="Q25" s="15" t="str">
        <f t="shared" si="3"/>
        <v>AA35</v>
      </c>
      <c r="R25" s="15" t="str">
        <f t="shared" si="3"/>
        <v>AA45</v>
      </c>
    </row>
    <row r="26" spans="2:18" ht="19.5">
      <c r="B26" s="57" t="s">
        <v>33</v>
      </c>
      <c r="C26" s="78" t="s">
        <v>34</v>
      </c>
      <c r="D26" s="78" t="s">
        <v>901</v>
      </c>
      <c r="E26" s="76" t="s">
        <v>68</v>
      </c>
      <c r="F26" s="34" t="str">
        <f t="shared" si="0"/>
        <v xml:space="preserve"> 山崎ダンディーズ</v>
      </c>
      <c r="H26" s="14" t="s">
        <v>86</v>
      </c>
      <c r="I26" s="15" t="str">
        <f t="shared" si="4"/>
        <v>AB12</v>
      </c>
      <c r="J26" s="15" t="str">
        <f t="shared" si="3"/>
        <v>AB13</v>
      </c>
      <c r="K26" s="15" t="str">
        <f t="shared" si="3"/>
        <v>AB14</v>
      </c>
      <c r="L26" s="15" t="str">
        <f t="shared" si="3"/>
        <v>AB15</v>
      </c>
      <c r="M26" s="15" t="str">
        <f t="shared" si="3"/>
        <v>AB23</v>
      </c>
      <c r="N26" s="15" t="str">
        <f t="shared" si="3"/>
        <v>AB24</v>
      </c>
      <c r="O26" s="15" t="str">
        <f t="shared" si="3"/>
        <v>AB25</v>
      </c>
      <c r="P26" s="15" t="str">
        <f t="shared" si="3"/>
        <v>AB34</v>
      </c>
      <c r="Q26" s="15" t="str">
        <f t="shared" si="3"/>
        <v>AB35</v>
      </c>
      <c r="R26" s="15" t="str">
        <f t="shared" si="3"/>
        <v>AB45</v>
      </c>
    </row>
    <row r="27" spans="2:18" ht="19.5">
      <c r="B27" s="59"/>
      <c r="C27" s="78" t="s">
        <v>35</v>
      </c>
      <c r="D27" s="78" t="s">
        <v>129</v>
      </c>
      <c r="E27" s="76" t="s">
        <v>68</v>
      </c>
      <c r="F27" s="34" t="str">
        <f t="shared" si="0"/>
        <v xml:space="preserve"> フライデーズ</v>
      </c>
      <c r="H27" s="14" t="s">
        <v>87</v>
      </c>
      <c r="I27" s="15" t="str">
        <f t="shared" si="4"/>
        <v>AC12</v>
      </c>
      <c r="J27" s="15" t="str">
        <f t="shared" si="3"/>
        <v>AC13</v>
      </c>
      <c r="K27" s="15" t="str">
        <f t="shared" si="3"/>
        <v>AC14</v>
      </c>
      <c r="L27" s="15" t="str">
        <f t="shared" si="3"/>
        <v>AC15</v>
      </c>
      <c r="M27" s="15" t="str">
        <f t="shared" si="3"/>
        <v>AC23</v>
      </c>
      <c r="N27" s="15" t="str">
        <f t="shared" si="3"/>
        <v>AC24</v>
      </c>
      <c r="O27" s="15" t="str">
        <f t="shared" si="3"/>
        <v>AC25</v>
      </c>
      <c r="P27" s="15" t="str">
        <f t="shared" si="3"/>
        <v>AC34</v>
      </c>
      <c r="Q27" s="15" t="str">
        <f t="shared" si="3"/>
        <v>AC35</v>
      </c>
      <c r="R27" s="15" t="str">
        <f t="shared" si="3"/>
        <v>AC45</v>
      </c>
    </row>
    <row r="28" spans="2:18" ht="19.5">
      <c r="B28" s="59"/>
      <c r="C28" s="78" t="s">
        <v>36</v>
      </c>
      <c r="D28" s="78" t="s">
        <v>917</v>
      </c>
      <c r="E28" s="76" t="s">
        <v>68</v>
      </c>
      <c r="F28" s="34" t="str">
        <f t="shared" si="0"/>
        <v xml:space="preserve"> 忠生自然ソフト</v>
      </c>
      <c r="H28" s="14" t="s">
        <v>88</v>
      </c>
      <c r="I28" s="15" t="str">
        <f t="shared" si="4"/>
        <v>AD12</v>
      </c>
      <c r="J28" s="15" t="str">
        <f t="shared" si="3"/>
        <v>AD13</v>
      </c>
      <c r="K28" s="15" t="str">
        <f t="shared" si="3"/>
        <v>AD14</v>
      </c>
      <c r="L28" s="15" t="str">
        <f t="shared" si="3"/>
        <v>AD15</v>
      </c>
      <c r="M28" s="15" t="str">
        <f t="shared" si="3"/>
        <v>AD23</v>
      </c>
      <c r="N28" s="15" t="str">
        <f t="shared" si="3"/>
        <v>AD24</v>
      </c>
      <c r="O28" s="15" t="str">
        <f t="shared" si="3"/>
        <v>AD25</v>
      </c>
      <c r="P28" s="15" t="str">
        <f t="shared" si="3"/>
        <v>AD34</v>
      </c>
      <c r="Q28" s="15" t="str">
        <f t="shared" si="3"/>
        <v>AD35</v>
      </c>
      <c r="R28" s="15" t="str">
        <f t="shared" si="3"/>
        <v>AD45</v>
      </c>
    </row>
    <row r="29" spans="2:18" ht="19.5">
      <c r="B29" s="59"/>
      <c r="C29" s="78" t="s">
        <v>37</v>
      </c>
      <c r="D29" s="78" t="s">
        <v>902</v>
      </c>
      <c r="E29" s="76" t="s">
        <v>68</v>
      </c>
      <c r="F29" s="34" t="str">
        <f t="shared" si="0"/>
        <v xml:space="preserve"> 見晴らしの丘のナウシカkz</v>
      </c>
      <c r="H29" s="14" t="s">
        <v>89</v>
      </c>
      <c r="I29" s="15" t="str">
        <f t="shared" si="4"/>
        <v>BA12</v>
      </c>
      <c r="J29" s="15" t="str">
        <f t="shared" si="3"/>
        <v>BA13</v>
      </c>
      <c r="K29" s="15" t="str">
        <f t="shared" si="3"/>
        <v>BA14</v>
      </c>
      <c r="L29" s="15" t="str">
        <f t="shared" si="3"/>
        <v>BA15</v>
      </c>
      <c r="M29" s="15" t="str">
        <f t="shared" si="3"/>
        <v>BA23</v>
      </c>
      <c r="N29" s="15" t="str">
        <f t="shared" si="3"/>
        <v>BA24</v>
      </c>
      <c r="O29" s="15" t="str">
        <f t="shared" si="3"/>
        <v>BA25</v>
      </c>
      <c r="P29" s="15" t="str">
        <f t="shared" si="3"/>
        <v>BA34</v>
      </c>
      <c r="Q29" s="15" t="str">
        <f t="shared" si="3"/>
        <v>BA35</v>
      </c>
      <c r="R29" s="15" t="str">
        <f t="shared" si="3"/>
        <v>BA45</v>
      </c>
    </row>
    <row r="30" spans="2:18" ht="19.5">
      <c r="B30" s="59"/>
      <c r="C30" s="78" t="s">
        <v>263</v>
      </c>
      <c r="D30" s="78" t="s">
        <v>111</v>
      </c>
      <c r="E30" s="76" t="s">
        <v>68</v>
      </c>
      <c r="F30" s="34" t="str">
        <f t="shared" si="0"/>
        <v xml:space="preserve"> AM1</v>
      </c>
      <c r="H30" s="14" t="s">
        <v>90</v>
      </c>
      <c r="I30" s="15" t="str">
        <f t="shared" si="4"/>
        <v>BB12</v>
      </c>
      <c r="J30" s="15" t="str">
        <f t="shared" si="3"/>
        <v>BB13</v>
      </c>
      <c r="K30" s="15" t="str">
        <f t="shared" si="3"/>
        <v>BB14</v>
      </c>
      <c r="L30" s="15" t="str">
        <f t="shared" si="3"/>
        <v>BB15</v>
      </c>
      <c r="M30" s="15" t="str">
        <f t="shared" si="3"/>
        <v>BB23</v>
      </c>
      <c r="N30" s="15" t="str">
        <f t="shared" si="3"/>
        <v>BB24</v>
      </c>
      <c r="O30" s="15" t="str">
        <f t="shared" si="3"/>
        <v>BB25</v>
      </c>
      <c r="P30" s="15" t="str">
        <f t="shared" si="3"/>
        <v>BB34</v>
      </c>
      <c r="Q30" s="15" t="str">
        <f t="shared" si="3"/>
        <v>BB35</v>
      </c>
      <c r="R30" s="15" t="str">
        <f t="shared" si="3"/>
        <v>BB45</v>
      </c>
    </row>
    <row r="31" spans="2:18" ht="19.5">
      <c r="B31" s="59"/>
      <c r="C31" s="78" t="s">
        <v>38</v>
      </c>
      <c r="D31" s="78" t="s">
        <v>123</v>
      </c>
      <c r="E31" s="76" t="s">
        <v>68</v>
      </c>
      <c r="F31" s="34" t="str">
        <f t="shared" si="0"/>
        <v xml:space="preserve"> 三ツ目ソフト</v>
      </c>
      <c r="H31" s="14" t="s">
        <v>91</v>
      </c>
      <c r="I31" s="15" t="str">
        <f t="shared" si="4"/>
        <v>BC12</v>
      </c>
      <c r="J31" s="15" t="str">
        <f t="shared" si="3"/>
        <v>BC13</v>
      </c>
      <c r="K31" s="15" t="str">
        <f t="shared" si="3"/>
        <v>BC14</v>
      </c>
      <c r="L31" s="15" t="str">
        <f t="shared" si="3"/>
        <v>BC15</v>
      </c>
      <c r="M31" s="15" t="str">
        <f t="shared" si="3"/>
        <v>BC23</v>
      </c>
      <c r="N31" s="15" t="str">
        <f t="shared" si="3"/>
        <v>BC24</v>
      </c>
      <c r="O31" s="15" t="str">
        <f t="shared" si="3"/>
        <v>BC25</v>
      </c>
      <c r="P31" s="15" t="str">
        <f t="shared" si="3"/>
        <v>BC34</v>
      </c>
      <c r="Q31" s="15" t="str">
        <f t="shared" si="3"/>
        <v>BC35</v>
      </c>
      <c r="R31" s="15" t="str">
        <f t="shared" si="3"/>
        <v>BC45</v>
      </c>
    </row>
    <row r="32" spans="2:18" ht="19.5">
      <c r="B32" s="59"/>
      <c r="C32" s="78" t="s">
        <v>39</v>
      </c>
      <c r="D32" s="78" t="s">
        <v>903</v>
      </c>
      <c r="E32" s="76" t="s">
        <v>68</v>
      </c>
      <c r="F32" s="34" t="str">
        <f t="shared" si="0"/>
        <v xml:space="preserve"> 南成瀬セントラルズ</v>
      </c>
      <c r="H32" s="14" t="s">
        <v>92</v>
      </c>
      <c r="I32" s="15" t="str">
        <f t="shared" si="4"/>
        <v>BD12</v>
      </c>
      <c r="J32" s="15" t="str">
        <f t="shared" si="3"/>
        <v>BD13</v>
      </c>
      <c r="K32" s="15" t="str">
        <f t="shared" si="3"/>
        <v>BD14</v>
      </c>
      <c r="L32" s="15" t="str">
        <f t="shared" si="3"/>
        <v>BD15</v>
      </c>
      <c r="M32" s="15" t="str">
        <f t="shared" si="3"/>
        <v>BD23</v>
      </c>
      <c r="N32" s="15" t="str">
        <f t="shared" si="3"/>
        <v>BD24</v>
      </c>
      <c r="O32" s="15" t="str">
        <f t="shared" si="3"/>
        <v>BD25</v>
      </c>
      <c r="P32" s="15" t="str">
        <f t="shared" si="3"/>
        <v>BD34</v>
      </c>
      <c r="Q32" s="15" t="str">
        <f t="shared" si="3"/>
        <v>BD35</v>
      </c>
      <c r="R32" s="15" t="str">
        <f t="shared" si="3"/>
        <v>BD45</v>
      </c>
    </row>
    <row r="33" spans="2:18" ht="19.5">
      <c r="B33" s="59"/>
      <c r="C33" s="78" t="s">
        <v>40</v>
      </c>
      <c r="D33" s="78" t="s">
        <v>889</v>
      </c>
      <c r="E33" s="76" t="s">
        <v>68</v>
      </c>
      <c r="F33" s="34" t="str">
        <f t="shared" si="0"/>
        <v xml:space="preserve"> オール南</v>
      </c>
      <c r="H33" s="14" t="s">
        <v>93</v>
      </c>
      <c r="I33" s="15" t="str">
        <f t="shared" si="4"/>
        <v>JA12</v>
      </c>
      <c r="J33" s="15" t="str">
        <f t="shared" si="3"/>
        <v>JA13</v>
      </c>
      <c r="K33" s="15" t="str">
        <f t="shared" si="3"/>
        <v>JA14</v>
      </c>
      <c r="L33" s="15" t="str">
        <f t="shared" si="3"/>
        <v>JA15</v>
      </c>
      <c r="M33" s="15" t="str">
        <f t="shared" si="3"/>
        <v>JA23</v>
      </c>
      <c r="N33" s="15" t="str">
        <f t="shared" si="3"/>
        <v>JA24</v>
      </c>
      <c r="O33" s="15" t="str">
        <f t="shared" si="3"/>
        <v>JA25</v>
      </c>
      <c r="P33" s="15" t="str">
        <f t="shared" si="3"/>
        <v>JA34</v>
      </c>
      <c r="Q33" s="15" t="str">
        <f t="shared" si="3"/>
        <v>JA35</v>
      </c>
      <c r="R33" s="15" t="str">
        <f t="shared" si="3"/>
        <v>JA45</v>
      </c>
    </row>
    <row r="34" spans="2:18" ht="19.5">
      <c r="B34" s="59"/>
      <c r="C34" s="78" t="s">
        <v>259</v>
      </c>
      <c r="D34" s="78" t="s">
        <v>904</v>
      </c>
      <c r="E34" s="76" t="s">
        <v>68</v>
      </c>
      <c r="F34" s="34" t="str">
        <f t="shared" ref="F34:F65" si="5">IF(ISNA(VLOOKUP(C34,T変換,2,FALSE)),"",VLOOKUP(C34,T変換,2,FALSE))</f>
        <v xml:space="preserve"> なるせパパーズS</v>
      </c>
      <c r="H34" s="14" t="s">
        <v>94</v>
      </c>
      <c r="I34" s="15" t="str">
        <f t="shared" si="4"/>
        <v>JB12</v>
      </c>
      <c r="J34" s="15" t="str">
        <f t="shared" si="3"/>
        <v>JB13</v>
      </c>
      <c r="K34" s="15" t="str">
        <f t="shared" si="3"/>
        <v>JB14</v>
      </c>
      <c r="L34" s="15" t="str">
        <f t="shared" si="3"/>
        <v>JB15</v>
      </c>
      <c r="M34" s="15" t="str">
        <f t="shared" si="3"/>
        <v>JB23</v>
      </c>
      <c r="N34" s="15" t="str">
        <f t="shared" si="3"/>
        <v>JB24</v>
      </c>
      <c r="O34" s="15" t="str">
        <f t="shared" si="3"/>
        <v>JB25</v>
      </c>
      <c r="P34" s="15" t="str">
        <f t="shared" si="3"/>
        <v>JB34</v>
      </c>
      <c r="Q34" s="15" t="str">
        <f t="shared" si="3"/>
        <v>JB35</v>
      </c>
      <c r="R34" s="15" t="str">
        <f t="shared" si="3"/>
        <v>JB45</v>
      </c>
    </row>
    <row r="35" spans="2:18" ht="19.5">
      <c r="B35" s="59"/>
      <c r="C35" s="156"/>
      <c r="D35" s="156" t="s">
        <v>888</v>
      </c>
      <c r="E35" s="156" t="s">
        <v>68</v>
      </c>
      <c r="F35" s="34" t="str">
        <f t="shared" si="5"/>
        <v/>
      </c>
      <c r="H35" s="14" t="s">
        <v>233</v>
      </c>
      <c r="I35" s="15" t="str">
        <f t="shared" si="4"/>
        <v>SA12</v>
      </c>
      <c r="J35" s="15" t="str">
        <f t="shared" si="3"/>
        <v>SA13</v>
      </c>
      <c r="K35" s="15" t="str">
        <f t="shared" si="3"/>
        <v>SA14</v>
      </c>
      <c r="L35" s="15" t="str">
        <f t="shared" si="3"/>
        <v>SA15</v>
      </c>
      <c r="M35" s="15" t="str">
        <f t="shared" si="3"/>
        <v>SA23</v>
      </c>
      <c r="N35" s="15" t="str">
        <f t="shared" si="3"/>
        <v>SA24</v>
      </c>
      <c r="O35" s="15" t="str">
        <f t="shared" si="3"/>
        <v>SA25</v>
      </c>
      <c r="P35" s="15" t="str">
        <f t="shared" si="3"/>
        <v>SA34</v>
      </c>
      <c r="Q35" s="15" t="str">
        <f t="shared" si="3"/>
        <v>SA35</v>
      </c>
      <c r="R35" s="15" t="str">
        <f t="shared" si="3"/>
        <v>SA45</v>
      </c>
    </row>
    <row r="36" spans="2:18" ht="19.5">
      <c r="B36" s="59"/>
      <c r="C36" s="156"/>
      <c r="D36" s="156" t="s">
        <v>888</v>
      </c>
      <c r="E36" s="156" t="s">
        <v>68</v>
      </c>
      <c r="F36" s="34" t="str">
        <f t="shared" si="5"/>
        <v/>
      </c>
      <c r="H36" s="14" t="s">
        <v>234</v>
      </c>
      <c r="I36" s="15" t="str">
        <f t="shared" si="4"/>
        <v>SB12</v>
      </c>
      <c r="J36" s="15" t="str">
        <f t="shared" si="3"/>
        <v>SB13</v>
      </c>
      <c r="K36" s="15" t="str">
        <f t="shared" si="3"/>
        <v>SB14</v>
      </c>
      <c r="L36" s="15" t="str">
        <f t="shared" si="3"/>
        <v>SB15</v>
      </c>
      <c r="M36" s="15" t="str">
        <f t="shared" si="3"/>
        <v>SB23</v>
      </c>
      <c r="N36" s="15" t="str">
        <f t="shared" si="3"/>
        <v>SB24</v>
      </c>
      <c r="O36" s="15" t="str">
        <f t="shared" si="3"/>
        <v>SB25</v>
      </c>
      <c r="P36" s="15" t="str">
        <f t="shared" si="3"/>
        <v>SB34</v>
      </c>
      <c r="Q36" s="15" t="str">
        <f t="shared" si="3"/>
        <v>SB35</v>
      </c>
      <c r="R36" s="15" t="str">
        <f t="shared" si="3"/>
        <v>SB45</v>
      </c>
    </row>
    <row r="37" spans="2:18" ht="19.5">
      <c r="B37" s="59"/>
      <c r="C37" s="156"/>
      <c r="D37" s="156" t="s">
        <v>888</v>
      </c>
      <c r="E37" s="156" t="s">
        <v>68</v>
      </c>
      <c r="F37" s="34" t="str">
        <f t="shared" si="5"/>
        <v/>
      </c>
      <c r="H37" s="14" t="s">
        <v>95</v>
      </c>
      <c r="I37" s="15" t="str">
        <f t="shared" si="4"/>
        <v>QA12</v>
      </c>
      <c r="J37" s="15" t="str">
        <f t="shared" si="3"/>
        <v>QA13</v>
      </c>
      <c r="K37" s="15" t="str">
        <f t="shared" si="3"/>
        <v>QA14</v>
      </c>
      <c r="L37" s="15" t="str">
        <f t="shared" si="3"/>
        <v>QA15</v>
      </c>
      <c r="M37" s="15" t="str">
        <f t="shared" si="3"/>
        <v>QA23</v>
      </c>
      <c r="N37" s="15" t="str">
        <f t="shared" si="3"/>
        <v>QA24</v>
      </c>
      <c r="O37" s="15" t="str">
        <f t="shared" si="3"/>
        <v>QA25</v>
      </c>
      <c r="P37" s="15" t="str">
        <f t="shared" si="3"/>
        <v>QA34</v>
      </c>
      <c r="Q37" s="15" t="str">
        <f t="shared" si="3"/>
        <v>QA35</v>
      </c>
      <c r="R37" s="15" t="str">
        <f t="shared" si="3"/>
        <v>QA45</v>
      </c>
    </row>
    <row r="38" spans="2:18" ht="19.5">
      <c r="B38" s="59"/>
      <c r="C38" s="156"/>
      <c r="D38" s="156" t="s">
        <v>888</v>
      </c>
      <c r="E38" s="156" t="s">
        <v>68</v>
      </c>
      <c r="F38" s="34" t="str">
        <f t="shared" si="5"/>
        <v/>
      </c>
      <c r="H38" s="14" t="s">
        <v>96</v>
      </c>
      <c r="I38" s="15" t="str">
        <f t="shared" si="4"/>
        <v>LA12</v>
      </c>
      <c r="J38" s="15" t="str">
        <f t="shared" si="3"/>
        <v>LA13</v>
      </c>
      <c r="K38" s="15" t="str">
        <f t="shared" si="3"/>
        <v>LA14</v>
      </c>
      <c r="L38" s="15" t="str">
        <f t="shared" si="3"/>
        <v>LA15</v>
      </c>
      <c r="M38" s="15" t="str">
        <f t="shared" si="3"/>
        <v>LA23</v>
      </c>
      <c r="N38" s="15" t="str">
        <f t="shared" si="3"/>
        <v>LA24</v>
      </c>
      <c r="O38" s="15" t="str">
        <f t="shared" si="3"/>
        <v>LA25</v>
      </c>
      <c r="P38" s="15" t="str">
        <f t="shared" si="3"/>
        <v>LA34</v>
      </c>
      <c r="Q38" s="15" t="str">
        <f t="shared" si="3"/>
        <v>LA35</v>
      </c>
      <c r="R38" s="15" t="str">
        <f t="shared" si="3"/>
        <v>LA45</v>
      </c>
    </row>
    <row r="39" spans="2:18" ht="19.5">
      <c r="B39" s="59"/>
      <c r="C39" s="156"/>
      <c r="D39" s="156" t="s">
        <v>888</v>
      </c>
      <c r="E39" s="156" t="s">
        <v>68</v>
      </c>
      <c r="F39" s="34" t="str">
        <f t="shared" si="5"/>
        <v/>
      </c>
    </row>
    <row r="40" spans="2:18" ht="19.5">
      <c r="B40" s="59"/>
      <c r="C40" s="156"/>
      <c r="D40" s="156" t="s">
        <v>888</v>
      </c>
      <c r="E40" s="156" t="s">
        <v>68</v>
      </c>
      <c r="F40" s="34" t="str">
        <f t="shared" si="5"/>
        <v/>
      </c>
    </row>
    <row r="41" spans="2:18" ht="19.5">
      <c r="B41" s="59"/>
      <c r="C41" s="156"/>
      <c r="D41" s="156" t="s">
        <v>888</v>
      </c>
      <c r="E41" s="156"/>
      <c r="F41" s="34" t="str">
        <f t="shared" si="5"/>
        <v/>
      </c>
    </row>
    <row r="42" spans="2:18" ht="19.5">
      <c r="B42" s="61" t="s">
        <v>49</v>
      </c>
      <c r="C42" s="79" t="s">
        <v>50</v>
      </c>
      <c r="D42" s="79" t="s">
        <v>905</v>
      </c>
      <c r="E42" s="76" t="s">
        <v>221</v>
      </c>
      <c r="F42" s="34" t="str">
        <f t="shared" si="5"/>
        <v xml:space="preserve"> 山崎ドリンカーズMJ</v>
      </c>
    </row>
    <row r="43" spans="2:18" ht="19.5">
      <c r="B43" s="63" t="s">
        <v>18</v>
      </c>
      <c r="C43" s="79" t="s">
        <v>51</v>
      </c>
      <c r="D43" s="79" t="s">
        <v>906</v>
      </c>
      <c r="E43" s="76" t="s">
        <v>221</v>
      </c>
      <c r="F43" s="34" t="str">
        <f t="shared" si="5"/>
        <v xml:space="preserve"> つくし野フォーティーズ</v>
      </c>
    </row>
    <row r="44" spans="2:18" ht="19.5">
      <c r="B44" s="63"/>
      <c r="C44" s="79" t="s">
        <v>52</v>
      </c>
      <c r="D44" s="79" t="s">
        <v>145</v>
      </c>
      <c r="E44" s="76" t="s">
        <v>221</v>
      </c>
      <c r="F44" s="34" t="str">
        <f t="shared" si="5"/>
        <v xml:space="preserve"> 丸山シニア</v>
      </c>
    </row>
    <row r="45" spans="2:18" ht="19.5">
      <c r="B45" s="63"/>
      <c r="C45" s="79" t="s">
        <v>53</v>
      </c>
      <c r="D45" s="79" t="s">
        <v>141</v>
      </c>
      <c r="E45" s="76" t="s">
        <v>221</v>
      </c>
      <c r="F45" s="34" t="str">
        <f t="shared" si="5"/>
        <v xml:space="preserve"> なるせキッズ</v>
      </c>
    </row>
    <row r="46" spans="2:18" ht="19.5">
      <c r="B46" s="63"/>
      <c r="C46" s="79" t="s">
        <v>54</v>
      </c>
      <c r="D46" s="79" t="s">
        <v>126</v>
      </c>
      <c r="E46" s="76" t="s">
        <v>221</v>
      </c>
      <c r="F46" s="34" t="str">
        <f t="shared" si="5"/>
        <v xml:space="preserve"> モンスターズ</v>
      </c>
    </row>
    <row r="47" spans="2:18" ht="19.5">
      <c r="B47" s="63"/>
      <c r="C47" s="79" t="s">
        <v>55</v>
      </c>
      <c r="D47" s="79" t="s">
        <v>147</v>
      </c>
      <c r="E47" s="76" t="s">
        <v>221</v>
      </c>
      <c r="F47" s="34" t="str">
        <f t="shared" si="5"/>
        <v xml:space="preserve"> 忠生スターズ</v>
      </c>
    </row>
    <row r="48" spans="2:18" ht="19.5">
      <c r="B48" s="63"/>
      <c r="C48" s="79" t="s">
        <v>56</v>
      </c>
      <c r="D48" s="79" t="s">
        <v>261</v>
      </c>
      <c r="E48" s="76" t="s">
        <v>221</v>
      </c>
      <c r="F48" s="34" t="str">
        <f t="shared" si="5"/>
        <v xml:space="preserve"> REDCLUB</v>
      </c>
    </row>
    <row r="49" spans="2:6" ht="19.5">
      <c r="B49" s="63"/>
      <c r="C49" s="156"/>
      <c r="D49" s="156" t="s">
        <v>888</v>
      </c>
      <c r="E49" s="156"/>
      <c r="F49" s="34" t="str">
        <f t="shared" si="5"/>
        <v/>
      </c>
    </row>
    <row r="50" spans="2:6" ht="19.5">
      <c r="B50" s="96" t="s">
        <v>49</v>
      </c>
      <c r="C50" s="95" t="s">
        <v>208</v>
      </c>
      <c r="D50" s="95" t="s">
        <v>907</v>
      </c>
      <c r="E50" s="76" t="s">
        <v>223</v>
      </c>
      <c r="F50" s="34" t="str">
        <f t="shared" si="5"/>
        <v xml:space="preserve"> サザンストリームフォーエバー</v>
      </c>
    </row>
    <row r="51" spans="2:6" ht="19.5">
      <c r="B51" s="96" t="s">
        <v>33</v>
      </c>
      <c r="C51" s="95" t="s">
        <v>210</v>
      </c>
      <c r="D51" s="95" t="s">
        <v>150</v>
      </c>
      <c r="E51" s="76" t="s">
        <v>223</v>
      </c>
      <c r="F51" s="34" t="str">
        <f t="shared" si="5"/>
        <v xml:space="preserve"> 南三小J</v>
      </c>
    </row>
    <row r="52" spans="2:6" ht="19.5">
      <c r="B52" s="96"/>
      <c r="C52" s="95" t="s">
        <v>212</v>
      </c>
      <c r="D52" s="95" t="s">
        <v>142</v>
      </c>
      <c r="E52" s="76" t="s">
        <v>223</v>
      </c>
      <c r="F52" s="34" t="str">
        <f t="shared" si="5"/>
        <v xml:space="preserve"> コミックスターズ</v>
      </c>
    </row>
    <row r="53" spans="2:6" ht="19.5">
      <c r="B53" s="96"/>
      <c r="C53" s="95" t="s">
        <v>241</v>
      </c>
      <c r="D53" s="95" t="s">
        <v>908</v>
      </c>
      <c r="E53" s="76" t="s">
        <v>223</v>
      </c>
      <c r="F53" s="34" t="str">
        <f t="shared" si="5"/>
        <v xml:space="preserve"> 成瀬アストロズ</v>
      </c>
    </row>
    <row r="54" spans="2:6" ht="19.5">
      <c r="B54" s="96"/>
      <c r="C54" s="95" t="s">
        <v>242</v>
      </c>
      <c r="D54" s="95" t="s">
        <v>151</v>
      </c>
      <c r="E54" s="76" t="s">
        <v>223</v>
      </c>
      <c r="F54" s="34" t="str">
        <f t="shared" si="5"/>
        <v xml:space="preserve"> Y・WAIS</v>
      </c>
    </row>
    <row r="55" spans="2:6" ht="19.5">
      <c r="B55" s="96"/>
      <c r="C55" s="95" t="s">
        <v>216</v>
      </c>
      <c r="D55" s="95" t="s">
        <v>143</v>
      </c>
      <c r="E55" s="76" t="s">
        <v>223</v>
      </c>
      <c r="F55" s="34" t="str">
        <f t="shared" si="5"/>
        <v xml:space="preserve"> フレンズF</v>
      </c>
    </row>
    <row r="56" spans="2:6" ht="19.5">
      <c r="B56" s="96"/>
      <c r="C56" s="95" t="s">
        <v>238</v>
      </c>
      <c r="D56" s="95" t="s">
        <v>909</v>
      </c>
      <c r="E56" s="76" t="s">
        <v>223</v>
      </c>
      <c r="F56" s="34" t="str">
        <f t="shared" si="5"/>
        <v xml:space="preserve"> 中原ベガサスS</v>
      </c>
    </row>
    <row r="57" spans="2:6" ht="19.5">
      <c r="B57" s="96"/>
      <c r="C57" s="95" t="s">
        <v>224</v>
      </c>
      <c r="D57" s="95" t="s">
        <v>916</v>
      </c>
      <c r="E57" s="76" t="s">
        <v>223</v>
      </c>
      <c r="F57" s="34" t="str">
        <f t="shared" si="5"/>
        <v>なるせパパーズJ</v>
      </c>
    </row>
    <row r="58" spans="2:6" ht="19.5">
      <c r="B58" s="96"/>
      <c r="C58" s="95" t="s">
        <v>244</v>
      </c>
      <c r="D58" s="95" t="s">
        <v>910</v>
      </c>
      <c r="E58" s="76" t="s">
        <v>223</v>
      </c>
      <c r="F58" s="34" t="str">
        <f t="shared" si="5"/>
        <v xml:space="preserve"> 南つくし野シルバースターズ</v>
      </c>
    </row>
    <row r="59" spans="2:6" ht="19.5">
      <c r="B59" s="96"/>
      <c r="C59" s="95" t="s">
        <v>243</v>
      </c>
      <c r="D59" s="95" t="s">
        <v>144</v>
      </c>
      <c r="E59" s="76" t="s">
        <v>223</v>
      </c>
      <c r="F59" s="34" t="str">
        <f t="shared" si="5"/>
        <v xml:space="preserve"> 七国山SC</v>
      </c>
    </row>
    <row r="60" spans="2:6" ht="19.5">
      <c r="B60" s="64" t="s">
        <v>65</v>
      </c>
      <c r="C60" s="80" t="s">
        <v>69</v>
      </c>
      <c r="D60" s="80" t="s">
        <v>911</v>
      </c>
      <c r="E60" s="76" t="s">
        <v>65</v>
      </c>
      <c r="F60" s="34" t="str">
        <f t="shared" si="5"/>
        <v xml:space="preserve"> 旭町グリーンフレンズ</v>
      </c>
    </row>
    <row r="61" spans="2:6" ht="19.5">
      <c r="B61" s="66"/>
      <c r="C61" s="80" t="s">
        <v>70</v>
      </c>
      <c r="D61" s="80" t="s">
        <v>918</v>
      </c>
      <c r="E61" s="76" t="s">
        <v>65</v>
      </c>
      <c r="F61" s="34" t="str">
        <f t="shared" si="5"/>
        <v xml:space="preserve"> ファンキーロッキー</v>
      </c>
    </row>
    <row r="62" spans="2:6" ht="19.5">
      <c r="B62" s="66"/>
      <c r="C62" s="80" t="s">
        <v>71</v>
      </c>
      <c r="D62" s="80" t="s">
        <v>158</v>
      </c>
      <c r="E62" s="76" t="s">
        <v>65</v>
      </c>
      <c r="F62" s="34" t="str">
        <f t="shared" si="5"/>
        <v xml:space="preserve"> レッドフォックス</v>
      </c>
    </row>
    <row r="63" spans="2:6" ht="19.5">
      <c r="B63" s="66"/>
      <c r="C63" s="80" t="s">
        <v>72</v>
      </c>
      <c r="D63" s="80" t="s">
        <v>156</v>
      </c>
      <c r="E63" s="76" t="s">
        <v>65</v>
      </c>
      <c r="F63" s="34" t="str">
        <f t="shared" si="5"/>
        <v xml:space="preserve"> 櫻組</v>
      </c>
    </row>
    <row r="64" spans="2:6" ht="19.5">
      <c r="B64" s="67"/>
      <c r="C64" s="81"/>
      <c r="D64" s="81" t="s">
        <v>888</v>
      </c>
      <c r="E64" s="81"/>
      <c r="F64" s="34" t="str">
        <f t="shared" si="5"/>
        <v/>
      </c>
    </row>
    <row r="65" spans="2:6" ht="19.5">
      <c r="B65" s="68" t="s">
        <v>64</v>
      </c>
      <c r="C65" s="81" t="s">
        <v>74</v>
      </c>
      <c r="D65" s="81" t="s">
        <v>160</v>
      </c>
      <c r="E65" s="76" t="s">
        <v>66</v>
      </c>
      <c r="F65" s="34" t="str">
        <f t="shared" si="5"/>
        <v xml:space="preserve"> グロッキーズ</v>
      </c>
    </row>
    <row r="66" spans="2:6" ht="19.5">
      <c r="B66" s="70"/>
      <c r="C66" s="81" t="s">
        <v>75</v>
      </c>
      <c r="D66" s="81" t="s">
        <v>163</v>
      </c>
      <c r="E66" s="76" t="s">
        <v>66</v>
      </c>
      <c r="F66" s="34" t="str">
        <f t="shared" ref="F66:F81" si="6">IF(ISNA(VLOOKUP(C66,T変換,2,FALSE)),"",VLOOKUP(C66,T変換,2,FALSE))</f>
        <v xml:space="preserve"> ひまわり</v>
      </c>
    </row>
    <row r="67" spans="2:6" ht="19.5">
      <c r="B67" s="70"/>
      <c r="C67" s="81" t="s">
        <v>76</v>
      </c>
      <c r="D67" s="81" t="s">
        <v>912</v>
      </c>
      <c r="E67" s="76" t="s">
        <v>66</v>
      </c>
      <c r="F67" s="34" t="str">
        <f t="shared" si="6"/>
        <v xml:space="preserve"> レディファイターズ</v>
      </c>
    </row>
    <row r="68" spans="2:6" ht="19.5">
      <c r="B68" s="70"/>
      <c r="C68" s="81" t="s">
        <v>77</v>
      </c>
      <c r="D68" s="81" t="s">
        <v>913</v>
      </c>
      <c r="E68" s="76" t="s">
        <v>66</v>
      </c>
      <c r="F68" s="34" t="str">
        <f t="shared" si="6"/>
        <v xml:space="preserve"> ワンダフルマザーズ</v>
      </c>
    </row>
    <row r="69" spans="2:6" ht="19.5">
      <c r="B69" s="70"/>
      <c r="C69" s="81" t="s">
        <v>78</v>
      </c>
      <c r="D69" s="81" t="s">
        <v>888</v>
      </c>
      <c r="E69" s="81" t="s">
        <v>66</v>
      </c>
      <c r="F69" s="34" t="str">
        <f t="shared" si="6"/>
        <v/>
      </c>
    </row>
    <row r="70" spans="2:6" ht="19.5">
      <c r="B70" s="296" t="s">
        <v>930</v>
      </c>
      <c r="C70" s="272" t="s">
        <v>931</v>
      </c>
      <c r="D70" s="272" t="s">
        <v>871</v>
      </c>
      <c r="E70" s="272" t="s">
        <v>936</v>
      </c>
      <c r="F70" s="34" t="str">
        <f t="shared" si="6"/>
        <v>南ハイシニアーズ</v>
      </c>
    </row>
    <row r="71" spans="2:6" ht="19.5">
      <c r="B71" s="270"/>
      <c r="C71" s="272" t="s">
        <v>932</v>
      </c>
      <c r="D71" s="272" t="s">
        <v>870</v>
      </c>
      <c r="E71" s="272" t="s">
        <v>936</v>
      </c>
      <c r="F71" s="34" t="str">
        <f t="shared" ref="F71:F74" si="7">IF(ISNA(VLOOKUP(C71,T変換,2,FALSE)),"",VLOOKUP(C71,T変換,2,FALSE))</f>
        <v>七国山スターズ</v>
      </c>
    </row>
    <row r="72" spans="2:6" ht="19.5">
      <c r="B72" s="270"/>
      <c r="C72" s="272" t="s">
        <v>933</v>
      </c>
      <c r="D72" s="272" t="s">
        <v>868</v>
      </c>
      <c r="E72" s="272" t="s">
        <v>936</v>
      </c>
      <c r="F72" s="34" t="str">
        <f t="shared" si="7"/>
        <v>藤の台・ペガサス</v>
      </c>
    </row>
    <row r="73" spans="2:6" ht="19.5">
      <c r="B73" s="270"/>
      <c r="C73" s="272" t="s">
        <v>935</v>
      </c>
      <c r="D73" s="272" t="s">
        <v>866</v>
      </c>
      <c r="E73" s="272" t="s">
        <v>936</v>
      </c>
      <c r="F73" s="34" t="str">
        <f t="shared" si="7"/>
        <v>Y・スターズ</v>
      </c>
    </row>
    <row r="74" spans="2:6" ht="19.5">
      <c r="B74" s="270"/>
      <c r="C74" s="272" t="s">
        <v>934</v>
      </c>
      <c r="D74" s="272" t="s">
        <v>869</v>
      </c>
      <c r="E74" s="272" t="s">
        <v>936</v>
      </c>
      <c r="F74" s="34" t="str">
        <f t="shared" si="7"/>
        <v>アミーゴ</v>
      </c>
    </row>
    <row r="75" spans="2:6" ht="19.5">
      <c r="B75" s="270"/>
      <c r="C75" s="272"/>
      <c r="D75" s="272" t="s">
        <v>888</v>
      </c>
      <c r="E75" s="272"/>
      <c r="F75" s="34" t="str">
        <f t="shared" ref="F75" si="8">IF(ISNA(VLOOKUP(C75,T変換,2,FALSE)),"",VLOOKUP(C75,T変換,2,FALSE))</f>
        <v/>
      </c>
    </row>
    <row r="76" spans="2:6" ht="19.5">
      <c r="B76" s="104" t="s">
        <v>97</v>
      </c>
      <c r="C76" s="105" t="s">
        <v>98</v>
      </c>
      <c r="D76" s="105" t="s">
        <v>167</v>
      </c>
      <c r="E76" s="105" t="s">
        <v>9</v>
      </c>
      <c r="F76" s="34" t="str">
        <f t="shared" si="6"/>
        <v/>
      </c>
    </row>
    <row r="77" spans="2:6" ht="19.5">
      <c r="B77" s="106"/>
      <c r="C77" s="105" t="s">
        <v>99</v>
      </c>
      <c r="D77" s="105" t="s">
        <v>167</v>
      </c>
      <c r="E77" s="105" t="s">
        <v>67</v>
      </c>
      <c r="F77" s="34" t="str">
        <f t="shared" si="6"/>
        <v/>
      </c>
    </row>
    <row r="78" spans="2:6" ht="19.5">
      <c r="B78" s="106"/>
      <c r="C78" s="105" t="s">
        <v>100</v>
      </c>
      <c r="D78" s="105" t="s">
        <v>167</v>
      </c>
      <c r="E78" s="105" t="s">
        <v>68</v>
      </c>
      <c r="F78" s="34" t="str">
        <f t="shared" si="6"/>
        <v/>
      </c>
    </row>
    <row r="79" spans="2:6" ht="19.5">
      <c r="B79" s="106"/>
      <c r="C79" s="105" t="s">
        <v>101</v>
      </c>
      <c r="D79" s="105" t="s">
        <v>167</v>
      </c>
      <c r="E79" s="105" t="s">
        <v>221</v>
      </c>
      <c r="F79" s="34" t="str">
        <f t="shared" si="6"/>
        <v/>
      </c>
    </row>
    <row r="80" spans="2:6" ht="19.5">
      <c r="B80" s="106"/>
      <c r="C80" s="105" t="s">
        <v>227</v>
      </c>
      <c r="D80" s="105" t="s">
        <v>201</v>
      </c>
      <c r="E80" s="105" t="s">
        <v>223</v>
      </c>
      <c r="F80" s="34" t="str">
        <f t="shared" si="6"/>
        <v/>
      </c>
    </row>
    <row r="81" spans="2:6" ht="19.5">
      <c r="B81" s="107"/>
      <c r="C81" s="105" t="s">
        <v>346</v>
      </c>
      <c r="D81" s="105" t="s">
        <v>201</v>
      </c>
      <c r="E81" s="105" t="s">
        <v>345</v>
      </c>
      <c r="F81" s="34" t="str">
        <f t="shared" si="6"/>
        <v/>
      </c>
    </row>
    <row r="82" spans="2:6" ht="19.5">
      <c r="B82" s="34"/>
      <c r="C82" s="35"/>
      <c r="D82" s="35"/>
      <c r="E82" s="35"/>
    </row>
    <row r="83" spans="2:6" ht="19.5">
      <c r="B83" s="34"/>
      <c r="C83" s="35"/>
      <c r="D83" s="35"/>
      <c r="E83" s="35"/>
    </row>
    <row r="84" spans="2:6" ht="19.5">
      <c r="B84" s="34"/>
      <c r="C84" s="35"/>
      <c r="D84" s="35"/>
      <c r="E84" s="35"/>
    </row>
  </sheetData>
  <phoneticPr fontId="3"/>
  <conditionalFormatting sqref="I3:R18">
    <cfRule type="cellIs" dxfId="1" priority="1" operator="equal">
      <formula>0</formula>
    </cfRule>
    <cfRule type="cellIs" dxfId="0" priority="2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1"/>
  <sheetViews>
    <sheetView showGridLines="0" zoomScale="85" zoomScaleNormal="85" workbookViewId="0">
      <pane xSplit="3" ySplit="1" topLeftCell="D46" activePane="bottomRight" state="frozen"/>
      <selection pane="topRight" activeCell="D1" sqref="D1"/>
      <selection pane="bottomLeft" activeCell="A2" sqref="A2"/>
      <selection pane="bottomRight" activeCell="E70" sqref="E70:E74"/>
    </sheetView>
    <sheetView workbookViewId="1"/>
  </sheetViews>
  <sheetFormatPr defaultColWidth="8.875" defaultRowHeight="19.5"/>
  <cols>
    <col min="1" max="1" width="4.75" style="34" customWidth="1"/>
    <col min="2" max="2" width="5.125" style="34" customWidth="1"/>
    <col min="3" max="3" width="5.625" style="35" bestFit="1" customWidth="1"/>
    <col min="4" max="4" width="23.5" style="35" bestFit="1" customWidth="1"/>
    <col min="5" max="5" width="10.5" style="35" bestFit="1" customWidth="1"/>
    <col min="6" max="6" width="3.625" style="34" customWidth="1"/>
    <col min="7" max="7" width="5" style="35" bestFit="1" customWidth="1"/>
    <col min="8" max="8" width="8.875" style="34"/>
    <col min="9" max="9" width="30.875" style="34" bestFit="1" customWidth="1"/>
    <col min="10" max="10" width="8.875" style="36"/>
    <col min="11" max="11" width="8.875" style="34"/>
    <col min="12" max="13" width="8.875" style="37"/>
    <col min="14" max="14" width="2.625" style="34" customWidth="1"/>
    <col min="15" max="15" width="5.125" style="34" customWidth="1"/>
    <col min="16" max="18" width="6.625" style="34" customWidth="1"/>
    <col min="19" max="19" width="11.5" style="34" customWidth="1"/>
    <col min="20" max="22" width="3.625" style="37" customWidth="1"/>
    <col min="23" max="23" width="35.5" style="34" customWidth="1"/>
    <col min="24" max="16384" width="8.875" style="34"/>
  </cols>
  <sheetData>
    <row r="1" spans="1:23">
      <c r="A1" s="34" t="s">
        <v>8</v>
      </c>
      <c r="H1" s="34" t="s">
        <v>171</v>
      </c>
      <c r="I1" s="35" t="s">
        <v>176</v>
      </c>
      <c r="J1" s="36" t="s">
        <v>172</v>
      </c>
      <c r="L1" s="37" t="s">
        <v>170</v>
      </c>
      <c r="M1" s="37" t="s">
        <v>171</v>
      </c>
      <c r="T1" s="37" t="s">
        <v>177</v>
      </c>
      <c r="U1" s="37" t="s">
        <v>178</v>
      </c>
      <c r="V1" s="37" t="s">
        <v>179</v>
      </c>
      <c r="W1" s="34" t="s">
        <v>200</v>
      </c>
    </row>
    <row r="2" spans="1:23">
      <c r="B2" s="50" t="s">
        <v>9</v>
      </c>
      <c r="C2" s="75" t="s">
        <v>10</v>
      </c>
      <c r="D2" s="157" t="str">
        <f t="shared" ref="D2:D25" si="0">IF(ISNA(VLOOKUP(C2,T変換,2,FALSE)),"",VLOOKUP(C2,T変換,2,FALSE))</f>
        <v xml:space="preserve"> ローソン</v>
      </c>
      <c r="E2" s="76" t="s">
        <v>9</v>
      </c>
      <c r="G2" s="35">
        <v>1</v>
      </c>
      <c r="H2" s="127" t="str">
        <f t="shared" ref="H2:H9" si="1">IF(J2=0,"",VLOOKUP(J2,K変換,2,FALSE))</f>
        <v>KA3</v>
      </c>
      <c r="I2" s="126" t="s">
        <v>103</v>
      </c>
      <c r="J2" s="128">
        <v>3</v>
      </c>
      <c r="L2" s="38">
        <v>1</v>
      </c>
      <c r="M2" s="38" t="s">
        <v>10</v>
      </c>
      <c r="O2" s="51" t="s">
        <v>125</v>
      </c>
      <c r="S2" s="34" t="s">
        <v>247</v>
      </c>
    </row>
    <row r="3" spans="1:23">
      <c r="B3" s="52"/>
      <c r="C3" s="75" t="s">
        <v>11</v>
      </c>
      <c r="D3" s="157" t="str">
        <f t="shared" si="0"/>
        <v xml:space="preserve"> 沼町内会ソフト</v>
      </c>
      <c r="E3" s="76" t="s">
        <v>9</v>
      </c>
      <c r="G3" s="35">
        <v>2</v>
      </c>
      <c r="H3" s="127" t="str">
        <f t="shared" si="1"/>
        <v>KB2</v>
      </c>
      <c r="I3" s="126" t="s">
        <v>112</v>
      </c>
      <c r="J3" s="128">
        <v>6</v>
      </c>
      <c r="L3" s="38">
        <v>2</v>
      </c>
      <c r="M3" s="38" t="s">
        <v>11</v>
      </c>
      <c r="O3" s="51" t="s">
        <v>137</v>
      </c>
      <c r="S3" s="34" t="s">
        <v>247</v>
      </c>
    </row>
    <row r="4" spans="1:23">
      <c r="B4" s="52"/>
      <c r="C4" s="75" t="s">
        <v>12</v>
      </c>
      <c r="D4" s="157" t="str">
        <f t="shared" si="0"/>
        <v xml:space="preserve"> 山崎ドリンカーズ</v>
      </c>
      <c r="E4" s="76" t="s">
        <v>9</v>
      </c>
      <c r="G4" s="35">
        <v>3</v>
      </c>
      <c r="H4" s="127" t="str">
        <f t="shared" si="1"/>
        <v>KB3</v>
      </c>
      <c r="I4" s="126" t="s">
        <v>125</v>
      </c>
      <c r="J4" s="128">
        <v>7</v>
      </c>
      <c r="L4" s="38">
        <v>3</v>
      </c>
      <c r="M4" s="38" t="s">
        <v>12</v>
      </c>
      <c r="O4" s="51" t="s">
        <v>113</v>
      </c>
      <c r="S4" s="34" t="s">
        <v>247</v>
      </c>
    </row>
    <row r="5" spans="1:23">
      <c r="B5" s="52"/>
      <c r="C5" s="75" t="s">
        <v>13</v>
      </c>
      <c r="D5" s="157" t="str">
        <f t="shared" si="0"/>
        <v xml:space="preserve"> 山崎エイトロマンス</v>
      </c>
      <c r="E5" s="76" t="s">
        <v>9</v>
      </c>
      <c r="G5" s="35">
        <v>4</v>
      </c>
      <c r="H5" s="127" t="str">
        <f t="shared" si="1"/>
        <v>KB1</v>
      </c>
      <c r="I5" s="126" t="s">
        <v>137</v>
      </c>
      <c r="J5" s="128">
        <v>5</v>
      </c>
      <c r="L5" s="38">
        <v>4</v>
      </c>
      <c r="M5" s="38" t="s">
        <v>13</v>
      </c>
      <c r="O5" s="51" t="s">
        <v>103</v>
      </c>
      <c r="S5" s="34" t="s">
        <v>247</v>
      </c>
    </row>
    <row r="6" spans="1:23">
      <c r="B6" s="52"/>
      <c r="C6" s="75" t="s">
        <v>14</v>
      </c>
      <c r="D6" s="157" t="str">
        <f t="shared" si="0"/>
        <v xml:space="preserve"> 森野ドリマーズ</v>
      </c>
      <c r="E6" s="76" t="s">
        <v>9</v>
      </c>
      <c r="G6" s="35">
        <v>5</v>
      </c>
      <c r="H6" s="127" t="str">
        <f t="shared" si="1"/>
        <v>KA1</v>
      </c>
      <c r="I6" s="126" t="s">
        <v>107</v>
      </c>
      <c r="J6" s="128">
        <v>1</v>
      </c>
      <c r="L6" s="38">
        <v>5</v>
      </c>
      <c r="M6" s="38" t="s">
        <v>14</v>
      </c>
      <c r="O6" s="51" t="s">
        <v>107</v>
      </c>
      <c r="S6" s="34" t="s">
        <v>247</v>
      </c>
    </row>
    <row r="7" spans="1:23">
      <c r="B7" s="52"/>
      <c r="C7" s="75" t="s">
        <v>15</v>
      </c>
      <c r="D7" s="157" t="str">
        <f t="shared" si="0"/>
        <v xml:space="preserve"> なるせパパーズ</v>
      </c>
      <c r="E7" s="76" t="s">
        <v>9</v>
      </c>
      <c r="G7" s="35">
        <v>6</v>
      </c>
      <c r="H7" s="127" t="str">
        <f t="shared" si="1"/>
        <v>KA2</v>
      </c>
      <c r="I7" s="126" t="s">
        <v>109</v>
      </c>
      <c r="J7" s="128">
        <v>2</v>
      </c>
      <c r="L7" s="38">
        <v>6</v>
      </c>
      <c r="M7" s="38" t="s">
        <v>15</v>
      </c>
      <c r="O7" s="51" t="s">
        <v>109</v>
      </c>
      <c r="S7" s="34" t="s">
        <v>247</v>
      </c>
    </row>
    <row r="8" spans="1:23">
      <c r="B8" s="52"/>
      <c r="C8" s="75" t="s">
        <v>16</v>
      </c>
      <c r="D8" s="157" t="str">
        <f t="shared" si="0"/>
        <v xml:space="preserve"> 丸山ソフト</v>
      </c>
      <c r="E8" s="76" t="s">
        <v>9</v>
      </c>
      <c r="G8" s="35">
        <v>7</v>
      </c>
      <c r="H8" s="127" t="str">
        <f t="shared" si="1"/>
        <v>KA4</v>
      </c>
      <c r="I8" s="126" t="s">
        <v>113</v>
      </c>
      <c r="J8" s="128">
        <v>4</v>
      </c>
      <c r="L8" s="38">
        <v>7</v>
      </c>
      <c r="M8" s="38" t="s">
        <v>16</v>
      </c>
      <c r="O8" s="51" t="s">
        <v>112</v>
      </c>
      <c r="S8" s="34" t="s">
        <v>247</v>
      </c>
    </row>
    <row r="9" spans="1:23">
      <c r="B9" s="53"/>
      <c r="C9" s="171" t="s">
        <v>17</v>
      </c>
      <c r="D9" s="172" t="str">
        <f t="shared" si="0"/>
        <v/>
      </c>
      <c r="E9" s="171" t="s">
        <v>9</v>
      </c>
      <c r="G9" s="35">
        <v>8</v>
      </c>
      <c r="H9" s="127" t="str">
        <f t="shared" si="1"/>
        <v/>
      </c>
      <c r="I9" s="173"/>
      <c r="J9" s="174"/>
      <c r="L9" s="175"/>
      <c r="M9" s="175"/>
      <c r="O9" s="198"/>
      <c r="S9" s="34" t="s">
        <v>247</v>
      </c>
      <c r="W9" s="94"/>
    </row>
    <row r="10" spans="1:23">
      <c r="B10" s="54" t="s">
        <v>205</v>
      </c>
      <c r="C10" s="77" t="s">
        <v>874</v>
      </c>
      <c r="D10" s="158" t="str">
        <f t="shared" si="0"/>
        <v xml:space="preserve"> つくし野フューチャーズ</v>
      </c>
      <c r="E10" s="76" t="s">
        <v>67</v>
      </c>
      <c r="G10" s="35">
        <v>11</v>
      </c>
      <c r="H10" s="127" t="str">
        <f t="shared" ref="H10:H24" si="2">IF(J10=0,"",VLOOKUP(J10,A変換,2,FALSE))</f>
        <v>AC2</v>
      </c>
      <c r="I10" s="129" t="s">
        <v>131</v>
      </c>
      <c r="J10" s="130">
        <v>22</v>
      </c>
      <c r="L10" s="39">
        <v>11</v>
      </c>
      <c r="M10" s="39" t="s">
        <v>19</v>
      </c>
      <c r="P10" s="55" t="s">
        <v>140</v>
      </c>
      <c r="S10" s="34" t="s">
        <v>248</v>
      </c>
    </row>
    <row r="11" spans="1:23">
      <c r="B11" s="56"/>
      <c r="C11" s="77" t="s">
        <v>875</v>
      </c>
      <c r="D11" s="158" t="str">
        <f t="shared" si="0"/>
        <v xml:space="preserve"> 見晴らしの丘のナウシカ</v>
      </c>
      <c r="E11" s="76" t="s">
        <v>67</v>
      </c>
      <c r="G11" s="35">
        <v>12</v>
      </c>
      <c r="H11" s="127" t="str">
        <f t="shared" si="2"/>
        <v>AA3</v>
      </c>
      <c r="I11" s="129" t="s">
        <v>886</v>
      </c>
      <c r="J11" s="130">
        <v>13</v>
      </c>
      <c r="L11" s="39">
        <v>12</v>
      </c>
      <c r="M11" s="39" t="s">
        <v>20</v>
      </c>
      <c r="P11" s="55" t="s">
        <v>114</v>
      </c>
      <c r="S11" s="34" t="s">
        <v>248</v>
      </c>
    </row>
    <row r="12" spans="1:23">
      <c r="B12" s="56"/>
      <c r="C12" s="77" t="s">
        <v>876</v>
      </c>
      <c r="D12" s="158" t="str">
        <f t="shared" si="0"/>
        <v xml:space="preserve"> メイプルズ</v>
      </c>
      <c r="E12" s="76" t="s">
        <v>67</v>
      </c>
      <c r="G12" s="35">
        <v>13</v>
      </c>
      <c r="H12" s="127" t="str">
        <f t="shared" si="2"/>
        <v>AB1</v>
      </c>
      <c r="I12" s="129" t="s">
        <v>127</v>
      </c>
      <c r="J12" s="130">
        <v>16</v>
      </c>
      <c r="L12" s="39">
        <v>13</v>
      </c>
      <c r="M12" s="39" t="s">
        <v>21</v>
      </c>
      <c r="P12" s="55" t="s">
        <v>104</v>
      </c>
      <c r="S12" s="34" t="s">
        <v>248</v>
      </c>
    </row>
    <row r="13" spans="1:23">
      <c r="B13" s="56"/>
      <c r="C13" s="77" t="s">
        <v>877</v>
      </c>
      <c r="D13" s="158" t="str">
        <f t="shared" si="0"/>
        <v xml:space="preserve"> 山崎パワーズ</v>
      </c>
      <c r="E13" s="76" t="s">
        <v>67</v>
      </c>
      <c r="G13" s="35">
        <v>14</v>
      </c>
      <c r="H13" s="127" t="str">
        <f t="shared" si="2"/>
        <v>AA1</v>
      </c>
      <c r="I13" s="129" t="s">
        <v>254</v>
      </c>
      <c r="J13" s="130">
        <v>11</v>
      </c>
      <c r="L13" s="39">
        <v>14</v>
      </c>
      <c r="M13" s="39" t="s">
        <v>22</v>
      </c>
      <c r="P13" s="55" t="s">
        <v>115</v>
      </c>
      <c r="S13" s="34" t="s">
        <v>248</v>
      </c>
    </row>
    <row r="14" spans="1:23">
      <c r="B14" s="56"/>
      <c r="C14" s="77" t="s">
        <v>873</v>
      </c>
      <c r="D14" s="158" t="str">
        <f t="shared" si="0"/>
        <v xml:space="preserve"> ゼルコバ</v>
      </c>
      <c r="E14" s="76" t="s">
        <v>67</v>
      </c>
      <c r="G14" s="35">
        <v>15</v>
      </c>
      <c r="H14" s="127" t="str">
        <f t="shared" si="2"/>
        <v>AC1</v>
      </c>
      <c r="I14" s="129" t="s">
        <v>121</v>
      </c>
      <c r="J14" s="130">
        <v>21</v>
      </c>
      <c r="L14" s="39">
        <v>15</v>
      </c>
      <c r="M14" s="39" t="s">
        <v>285</v>
      </c>
      <c r="P14" s="55" t="s">
        <v>132</v>
      </c>
      <c r="S14" s="34" t="s">
        <v>248</v>
      </c>
    </row>
    <row r="15" spans="1:23">
      <c r="B15" s="56"/>
      <c r="C15" s="77" t="s">
        <v>878</v>
      </c>
      <c r="D15" s="158" t="str">
        <f t="shared" si="0"/>
        <v xml:space="preserve"> 南つくし野ソフト</v>
      </c>
      <c r="E15" s="76" t="s">
        <v>67</v>
      </c>
      <c r="G15" s="35">
        <v>16</v>
      </c>
      <c r="H15" s="127" t="str">
        <f t="shared" si="2"/>
        <v>AB3</v>
      </c>
      <c r="I15" s="129" t="s">
        <v>115</v>
      </c>
      <c r="J15" s="130">
        <v>18</v>
      </c>
      <c r="L15" s="39">
        <v>16</v>
      </c>
      <c r="M15" s="39" t="s">
        <v>23</v>
      </c>
      <c r="P15" s="55" t="s">
        <v>121</v>
      </c>
      <c r="S15" s="34" t="s">
        <v>248</v>
      </c>
    </row>
    <row r="16" spans="1:23">
      <c r="B16" s="56"/>
      <c r="C16" s="77" t="s">
        <v>879</v>
      </c>
      <c r="D16" s="158" t="str">
        <f t="shared" si="0"/>
        <v xml:space="preserve"> 山崎ドリンカーズM</v>
      </c>
      <c r="E16" s="76" t="s">
        <v>67</v>
      </c>
      <c r="G16" s="35">
        <v>17</v>
      </c>
      <c r="H16" s="127" t="str">
        <f t="shared" si="2"/>
        <v>AB4</v>
      </c>
      <c r="I16" s="129" t="s">
        <v>114</v>
      </c>
      <c r="J16" s="130">
        <v>19</v>
      </c>
      <c r="L16" s="39">
        <v>17</v>
      </c>
      <c r="M16" s="39" t="s">
        <v>24</v>
      </c>
      <c r="P16" s="55" t="s">
        <v>127</v>
      </c>
      <c r="S16" s="34" t="s">
        <v>248</v>
      </c>
    </row>
    <row r="17" spans="2:19">
      <c r="B17" s="56"/>
      <c r="C17" s="77" t="s">
        <v>880</v>
      </c>
      <c r="D17" s="158" t="str">
        <f t="shared" si="0"/>
        <v xml:space="preserve"> サザンストリーム</v>
      </c>
      <c r="E17" s="76" t="s">
        <v>67</v>
      </c>
      <c r="G17" s="35">
        <v>18</v>
      </c>
      <c r="H17" s="127" t="str">
        <f t="shared" si="2"/>
        <v>AC4</v>
      </c>
      <c r="I17" s="129" t="s">
        <v>260</v>
      </c>
      <c r="J17" s="130">
        <v>24</v>
      </c>
      <c r="L17" s="39">
        <v>18</v>
      </c>
      <c r="M17" s="39" t="s">
        <v>25</v>
      </c>
      <c r="P17" s="55" t="s">
        <v>117</v>
      </c>
      <c r="S17" s="34" t="s">
        <v>248</v>
      </c>
    </row>
    <row r="18" spans="2:19">
      <c r="B18" s="56"/>
      <c r="C18" s="77" t="s">
        <v>881</v>
      </c>
      <c r="D18" s="158" t="str">
        <f t="shared" si="0"/>
        <v xml:space="preserve"> 協栄</v>
      </c>
      <c r="E18" s="76" t="s">
        <v>67</v>
      </c>
      <c r="G18" s="35">
        <v>19</v>
      </c>
      <c r="H18" s="127" t="str">
        <f t="shared" si="2"/>
        <v>AA5</v>
      </c>
      <c r="I18" s="129" t="s">
        <v>132</v>
      </c>
      <c r="J18" s="130">
        <v>15</v>
      </c>
      <c r="L18" s="39">
        <v>19</v>
      </c>
      <c r="M18" s="39" t="s">
        <v>26</v>
      </c>
      <c r="P18" s="55" t="s">
        <v>260</v>
      </c>
      <c r="S18" s="34" t="s">
        <v>248</v>
      </c>
    </row>
    <row r="19" spans="2:19">
      <c r="B19" s="56"/>
      <c r="C19" s="77" t="s">
        <v>872</v>
      </c>
      <c r="D19" s="158" t="str">
        <f t="shared" si="0"/>
        <v xml:space="preserve"> 木曽ソフト</v>
      </c>
      <c r="E19" s="76" t="s">
        <v>67</v>
      </c>
      <c r="G19" s="35">
        <v>20</v>
      </c>
      <c r="H19" s="127" t="str">
        <f t="shared" si="2"/>
        <v>AB5</v>
      </c>
      <c r="I19" s="129" t="s">
        <v>104</v>
      </c>
      <c r="J19" s="130">
        <v>20</v>
      </c>
      <c r="L19" s="39">
        <v>20</v>
      </c>
      <c r="M19" s="39" t="s">
        <v>286</v>
      </c>
      <c r="P19" s="55" t="s">
        <v>255</v>
      </c>
      <c r="S19" s="34" t="s">
        <v>248</v>
      </c>
    </row>
    <row r="20" spans="2:19">
      <c r="B20" s="56"/>
      <c r="C20" s="77" t="s">
        <v>882</v>
      </c>
      <c r="D20" s="158" t="str">
        <f t="shared" si="0"/>
        <v xml:space="preserve"> 馬場ソフト</v>
      </c>
      <c r="E20" s="76" t="s">
        <v>67</v>
      </c>
      <c r="G20" s="35">
        <v>21</v>
      </c>
      <c r="H20" s="127" t="str">
        <f t="shared" si="2"/>
        <v>AC3</v>
      </c>
      <c r="I20" s="129" t="s">
        <v>140</v>
      </c>
      <c r="J20" s="130">
        <v>23</v>
      </c>
      <c r="L20" s="39">
        <v>21</v>
      </c>
      <c r="M20" s="39" t="s">
        <v>79</v>
      </c>
      <c r="P20" s="55" t="s">
        <v>108</v>
      </c>
      <c r="S20" s="34" t="s">
        <v>248</v>
      </c>
    </row>
    <row r="21" spans="2:19">
      <c r="B21" s="56"/>
      <c r="C21" s="77" t="s">
        <v>883</v>
      </c>
      <c r="D21" s="158" t="str">
        <f t="shared" si="0"/>
        <v xml:space="preserve"> フレンズ</v>
      </c>
      <c r="E21" s="76" t="s">
        <v>67</v>
      </c>
      <c r="G21" s="35">
        <v>22</v>
      </c>
      <c r="H21" s="127" t="str">
        <f t="shared" si="2"/>
        <v>AA2</v>
      </c>
      <c r="I21" s="129" t="s">
        <v>117</v>
      </c>
      <c r="J21" s="130">
        <v>12</v>
      </c>
      <c r="L21" s="39">
        <v>22</v>
      </c>
      <c r="M21" s="39" t="s">
        <v>28</v>
      </c>
      <c r="P21" s="55" t="s">
        <v>131</v>
      </c>
      <c r="S21" s="34" t="s">
        <v>248</v>
      </c>
    </row>
    <row r="22" spans="2:19">
      <c r="B22" s="56"/>
      <c r="C22" s="77" t="s">
        <v>884</v>
      </c>
      <c r="D22" s="158" t="str">
        <f t="shared" si="0"/>
        <v xml:space="preserve"> ホリデーズ</v>
      </c>
      <c r="E22" s="76" t="s">
        <v>67</v>
      </c>
      <c r="G22" s="35">
        <v>23</v>
      </c>
      <c r="H22" s="127" t="str">
        <f t="shared" si="2"/>
        <v>AA4</v>
      </c>
      <c r="I22" s="129" t="s">
        <v>108</v>
      </c>
      <c r="J22" s="130">
        <v>14</v>
      </c>
      <c r="L22" s="39">
        <v>23</v>
      </c>
      <c r="M22" s="39" t="s">
        <v>27</v>
      </c>
      <c r="P22" s="55" t="s">
        <v>269</v>
      </c>
      <c r="S22" s="34" t="s">
        <v>248</v>
      </c>
    </row>
    <row r="23" spans="2:19">
      <c r="B23" s="56"/>
      <c r="C23" s="77" t="s">
        <v>885</v>
      </c>
      <c r="D23" s="158" t="str">
        <f t="shared" si="0"/>
        <v xml:space="preserve"> サンダース</v>
      </c>
      <c r="E23" s="76" t="s">
        <v>67</v>
      </c>
      <c r="G23" s="35">
        <v>24</v>
      </c>
      <c r="H23" s="127" t="str">
        <f t="shared" si="2"/>
        <v>AB2</v>
      </c>
      <c r="I23" s="129" t="s">
        <v>255</v>
      </c>
      <c r="J23" s="130">
        <v>17</v>
      </c>
      <c r="L23" s="39">
        <v>24</v>
      </c>
      <c r="M23" s="39" t="s">
        <v>29</v>
      </c>
      <c r="P23" s="55" t="s">
        <v>254</v>
      </c>
      <c r="S23" s="34" t="s">
        <v>248</v>
      </c>
    </row>
    <row r="24" spans="2:19">
      <c r="B24" s="56"/>
      <c r="C24" s="81"/>
      <c r="D24" s="279" t="str">
        <f t="shared" si="0"/>
        <v/>
      </c>
      <c r="E24" s="81" t="s">
        <v>67</v>
      </c>
      <c r="H24" s="280" t="str">
        <f t="shared" si="2"/>
        <v/>
      </c>
      <c r="I24" s="139"/>
      <c r="J24" s="140"/>
      <c r="L24" s="175"/>
      <c r="M24" s="175"/>
      <c r="P24" s="198"/>
      <c r="S24" s="34" t="s">
        <v>248</v>
      </c>
    </row>
    <row r="25" spans="2:19">
      <c r="B25" s="56"/>
      <c r="C25" s="81"/>
      <c r="D25" s="279" t="str">
        <f t="shared" si="0"/>
        <v/>
      </c>
      <c r="E25" s="81" t="s">
        <v>67</v>
      </c>
      <c r="H25" s="280"/>
      <c r="I25" s="200"/>
      <c r="J25" s="140"/>
      <c r="L25" s="175"/>
      <c r="M25" s="175"/>
      <c r="P25" s="198"/>
      <c r="S25" s="34" t="s">
        <v>248</v>
      </c>
    </row>
    <row r="26" spans="2:19">
      <c r="B26" s="57" t="s">
        <v>206</v>
      </c>
      <c r="C26" s="78" t="s">
        <v>34</v>
      </c>
      <c r="D26" s="159" t="str">
        <f t="shared" ref="D26:D34" si="3">IF(ISNA(VLOOKUP(C26,T変換,2,FALSE)),"",VLOOKUP(C26,T変換,2,FALSE))</f>
        <v xml:space="preserve"> 山崎ダンディーズ</v>
      </c>
      <c r="E26" s="76" t="s">
        <v>68</v>
      </c>
      <c r="G26" s="35">
        <v>31</v>
      </c>
      <c r="H26" s="127" t="str">
        <f t="shared" ref="H26:H41" si="4">IF(J26=0,"",VLOOKUP(J26,B変換,2,FALSE))</f>
        <v>BA5</v>
      </c>
      <c r="I26" s="131" t="s">
        <v>111</v>
      </c>
      <c r="J26" s="132">
        <v>35</v>
      </c>
      <c r="L26" s="40">
        <v>31</v>
      </c>
      <c r="M26" s="40" t="s">
        <v>34</v>
      </c>
      <c r="Q26" s="58" t="s">
        <v>111</v>
      </c>
      <c r="S26" s="34" t="s">
        <v>249</v>
      </c>
    </row>
    <row r="27" spans="2:19">
      <c r="B27" s="59"/>
      <c r="C27" s="78" t="s">
        <v>35</v>
      </c>
      <c r="D27" s="159" t="str">
        <f t="shared" si="3"/>
        <v xml:space="preserve"> フライデーズ</v>
      </c>
      <c r="E27" s="76" t="s">
        <v>68</v>
      </c>
      <c r="G27" s="35">
        <v>32</v>
      </c>
      <c r="H27" s="127" t="str">
        <f t="shared" si="4"/>
        <v>BA1</v>
      </c>
      <c r="I27" s="131" t="s">
        <v>122</v>
      </c>
      <c r="J27" s="132">
        <v>31</v>
      </c>
      <c r="L27" s="40">
        <v>32</v>
      </c>
      <c r="M27" s="40" t="s">
        <v>35</v>
      </c>
      <c r="Q27" s="58" t="s">
        <v>116</v>
      </c>
      <c r="S27" s="34" t="s">
        <v>249</v>
      </c>
    </row>
    <row r="28" spans="2:19">
      <c r="B28" s="59"/>
      <c r="C28" s="78" t="s">
        <v>36</v>
      </c>
      <c r="D28" s="159" t="str">
        <f t="shared" si="3"/>
        <v xml:space="preserve"> 忠生自然ソフト</v>
      </c>
      <c r="E28" s="76" t="s">
        <v>68</v>
      </c>
      <c r="G28" s="35">
        <v>33</v>
      </c>
      <c r="H28" s="127" t="str">
        <f t="shared" si="4"/>
        <v>BB1</v>
      </c>
      <c r="I28" s="131" t="s">
        <v>123</v>
      </c>
      <c r="J28" s="132">
        <v>36</v>
      </c>
      <c r="L28" s="40">
        <v>33</v>
      </c>
      <c r="M28" s="40" t="s">
        <v>36</v>
      </c>
      <c r="Q28" s="58" t="s">
        <v>134</v>
      </c>
      <c r="S28" s="34" t="s">
        <v>249</v>
      </c>
    </row>
    <row r="29" spans="2:19">
      <c r="B29" s="59"/>
      <c r="C29" s="78" t="s">
        <v>37</v>
      </c>
      <c r="D29" s="159" t="str">
        <f t="shared" si="3"/>
        <v xml:space="preserve"> 見晴らしの丘のナウシカkz</v>
      </c>
      <c r="E29" s="76" t="s">
        <v>68</v>
      </c>
      <c r="G29" s="35">
        <v>34</v>
      </c>
      <c r="H29" s="127" t="str">
        <f t="shared" si="4"/>
        <v>BA3</v>
      </c>
      <c r="I29" s="131" t="s">
        <v>134</v>
      </c>
      <c r="J29" s="132">
        <v>33</v>
      </c>
      <c r="L29" s="40">
        <v>34</v>
      </c>
      <c r="M29" s="40" t="s">
        <v>37</v>
      </c>
      <c r="Q29" s="58" t="s">
        <v>136</v>
      </c>
      <c r="S29" s="34" t="s">
        <v>249</v>
      </c>
    </row>
    <row r="30" spans="2:19">
      <c r="B30" s="59"/>
      <c r="C30" s="78" t="s">
        <v>263</v>
      </c>
      <c r="D30" s="159" t="str">
        <f t="shared" si="3"/>
        <v xml:space="preserve"> AM1</v>
      </c>
      <c r="E30" s="76" t="s">
        <v>68</v>
      </c>
      <c r="G30" s="35">
        <v>35</v>
      </c>
      <c r="H30" s="127" t="str">
        <f t="shared" si="4"/>
        <v>BA2</v>
      </c>
      <c r="I30" s="131" t="s">
        <v>129</v>
      </c>
      <c r="J30" s="132">
        <v>32</v>
      </c>
      <c r="L30" s="40">
        <v>35</v>
      </c>
      <c r="M30" s="40" t="s">
        <v>262</v>
      </c>
      <c r="Q30" s="58" t="s">
        <v>129</v>
      </c>
      <c r="S30" s="34" t="s">
        <v>249</v>
      </c>
    </row>
    <row r="31" spans="2:19">
      <c r="B31" s="59"/>
      <c r="C31" s="78" t="s">
        <v>38</v>
      </c>
      <c r="D31" s="159" t="str">
        <f t="shared" si="3"/>
        <v xml:space="preserve"> 三ツ目ソフト</v>
      </c>
      <c r="E31" s="76" t="s">
        <v>68</v>
      </c>
      <c r="G31" s="35">
        <v>36</v>
      </c>
      <c r="H31" s="127" t="str">
        <f t="shared" si="4"/>
        <v>BB4</v>
      </c>
      <c r="I31" s="131" t="s">
        <v>136</v>
      </c>
      <c r="J31" s="132">
        <v>39</v>
      </c>
      <c r="L31" s="40">
        <v>36</v>
      </c>
      <c r="M31" s="40" t="s">
        <v>38</v>
      </c>
      <c r="Q31" s="58" t="s">
        <v>123</v>
      </c>
      <c r="S31" s="34" t="s">
        <v>249</v>
      </c>
    </row>
    <row r="32" spans="2:19">
      <c r="B32" s="59"/>
      <c r="C32" s="78" t="s">
        <v>39</v>
      </c>
      <c r="D32" s="159" t="str">
        <f t="shared" si="3"/>
        <v xml:space="preserve"> 南成瀬セントラルズ</v>
      </c>
      <c r="E32" s="76" t="s">
        <v>68</v>
      </c>
      <c r="G32" s="35">
        <v>37</v>
      </c>
      <c r="H32" s="127" t="str">
        <f t="shared" si="4"/>
        <v>BA4</v>
      </c>
      <c r="I32" s="131" t="s">
        <v>267</v>
      </c>
      <c r="J32" s="132">
        <v>34</v>
      </c>
      <c r="L32" s="40">
        <v>37</v>
      </c>
      <c r="M32" s="40" t="s">
        <v>39</v>
      </c>
      <c r="Q32" s="58" t="s">
        <v>122</v>
      </c>
      <c r="S32" s="34" t="s">
        <v>249</v>
      </c>
    </row>
    <row r="33" spans="2:19">
      <c r="B33" s="59"/>
      <c r="C33" s="78" t="s">
        <v>40</v>
      </c>
      <c r="D33" s="159" t="str">
        <f t="shared" si="3"/>
        <v xml:space="preserve"> オール南</v>
      </c>
      <c r="E33" s="76" t="s">
        <v>68</v>
      </c>
      <c r="G33" s="35">
        <v>38</v>
      </c>
      <c r="H33" s="127" t="str">
        <f t="shared" si="4"/>
        <v>BB3</v>
      </c>
      <c r="I33" s="131" t="s">
        <v>270</v>
      </c>
      <c r="J33" s="132">
        <v>38</v>
      </c>
      <c r="L33" s="40">
        <v>38</v>
      </c>
      <c r="M33" s="40" t="s">
        <v>40</v>
      </c>
      <c r="Q33" s="58" t="s">
        <v>267</v>
      </c>
      <c r="S33" s="34" t="s">
        <v>249</v>
      </c>
    </row>
    <row r="34" spans="2:19">
      <c r="B34" s="59"/>
      <c r="C34" s="78" t="s">
        <v>41</v>
      </c>
      <c r="D34" s="159" t="str">
        <f t="shared" si="3"/>
        <v xml:space="preserve"> なるせパパーズS</v>
      </c>
      <c r="E34" s="76" t="s">
        <v>68</v>
      </c>
      <c r="G34" s="35">
        <v>39</v>
      </c>
      <c r="H34" s="127" t="str">
        <f t="shared" si="4"/>
        <v>BB2</v>
      </c>
      <c r="I34" s="131" t="s">
        <v>116</v>
      </c>
      <c r="J34" s="132">
        <v>37</v>
      </c>
      <c r="L34" s="40">
        <v>39</v>
      </c>
      <c r="M34" s="40" t="s">
        <v>41</v>
      </c>
      <c r="Q34" s="58" t="s">
        <v>270</v>
      </c>
      <c r="S34" s="34" t="s">
        <v>249</v>
      </c>
    </row>
    <row r="35" spans="2:19">
      <c r="B35" s="59"/>
      <c r="C35" s="171" t="s">
        <v>273</v>
      </c>
      <c r="D35" s="172"/>
      <c r="E35" s="171" t="s">
        <v>68</v>
      </c>
      <c r="H35" s="127" t="str">
        <f t="shared" si="4"/>
        <v/>
      </c>
      <c r="I35" s="176"/>
      <c r="J35" s="174"/>
      <c r="L35" s="175"/>
      <c r="M35" s="175"/>
      <c r="Q35" s="198"/>
      <c r="S35" s="34" t="s">
        <v>249</v>
      </c>
    </row>
    <row r="36" spans="2:19">
      <c r="B36" s="59"/>
      <c r="C36" s="171" t="s">
        <v>273</v>
      </c>
      <c r="D36" s="172" t="str">
        <f t="shared" ref="D36:D41" si="5">IF(ISNA(VLOOKUP(C36,T変換,2,FALSE)),"",VLOOKUP(C36,T変換,2,FALSE))</f>
        <v/>
      </c>
      <c r="E36" s="171" t="s">
        <v>68</v>
      </c>
      <c r="H36" s="127" t="str">
        <f t="shared" si="4"/>
        <v/>
      </c>
      <c r="I36" s="176"/>
      <c r="J36" s="174"/>
      <c r="L36" s="175"/>
      <c r="M36" s="175"/>
      <c r="Q36" s="198"/>
      <c r="S36" s="34" t="s">
        <v>249</v>
      </c>
    </row>
    <row r="37" spans="2:19">
      <c r="B37" s="59"/>
      <c r="C37" s="171" t="s">
        <v>273</v>
      </c>
      <c r="D37" s="172" t="str">
        <f t="shared" si="5"/>
        <v/>
      </c>
      <c r="E37" s="171" t="s">
        <v>68</v>
      </c>
      <c r="H37" s="127" t="str">
        <f t="shared" si="4"/>
        <v/>
      </c>
      <c r="I37" s="176"/>
      <c r="J37" s="174"/>
      <c r="L37" s="175"/>
      <c r="M37" s="175"/>
      <c r="Q37" s="198"/>
      <c r="S37" s="34" t="s">
        <v>249</v>
      </c>
    </row>
    <row r="38" spans="2:19">
      <c r="B38" s="59"/>
      <c r="C38" s="171" t="s">
        <v>273</v>
      </c>
      <c r="D38" s="172" t="str">
        <f t="shared" si="5"/>
        <v/>
      </c>
      <c r="E38" s="171" t="s">
        <v>68</v>
      </c>
      <c r="H38" s="127" t="str">
        <f t="shared" si="4"/>
        <v/>
      </c>
      <c r="I38" s="176"/>
      <c r="J38" s="174"/>
      <c r="L38" s="175"/>
      <c r="M38" s="175"/>
      <c r="Q38" s="198"/>
      <c r="S38" s="34" t="s">
        <v>249</v>
      </c>
    </row>
    <row r="39" spans="2:19">
      <c r="B39" s="59"/>
      <c r="C39" s="171" t="s">
        <v>273</v>
      </c>
      <c r="D39" s="172" t="str">
        <f t="shared" si="5"/>
        <v/>
      </c>
      <c r="E39" s="171" t="s">
        <v>68</v>
      </c>
      <c r="H39" s="127" t="str">
        <f t="shared" si="4"/>
        <v/>
      </c>
      <c r="I39" s="176"/>
      <c r="J39" s="174"/>
      <c r="L39" s="175"/>
      <c r="M39" s="175"/>
      <c r="Q39" s="198"/>
      <c r="S39" s="34" t="s">
        <v>249</v>
      </c>
    </row>
    <row r="40" spans="2:19">
      <c r="B40" s="59"/>
      <c r="C40" s="171" t="s">
        <v>273</v>
      </c>
      <c r="D40" s="172" t="str">
        <f t="shared" si="5"/>
        <v/>
      </c>
      <c r="E40" s="171" t="s">
        <v>68</v>
      </c>
      <c r="H40" s="127" t="str">
        <f t="shared" si="4"/>
        <v/>
      </c>
      <c r="I40" s="176"/>
      <c r="J40" s="174"/>
      <c r="L40" s="175"/>
      <c r="M40" s="175"/>
      <c r="Q40" s="198"/>
      <c r="S40" s="34" t="s">
        <v>249</v>
      </c>
    </row>
    <row r="41" spans="2:19">
      <c r="B41" s="59"/>
      <c r="C41" s="171" t="s">
        <v>273</v>
      </c>
      <c r="D41" s="172" t="str">
        <f t="shared" si="5"/>
        <v/>
      </c>
      <c r="E41" s="171" t="s">
        <v>68</v>
      </c>
      <c r="H41" s="127" t="str">
        <f t="shared" si="4"/>
        <v/>
      </c>
      <c r="I41" s="176"/>
      <c r="J41" s="174"/>
      <c r="L41" s="175"/>
      <c r="M41" s="175"/>
      <c r="N41" s="34" t="s">
        <v>236</v>
      </c>
      <c r="Q41" s="198"/>
      <c r="S41" s="34" t="s">
        <v>249</v>
      </c>
    </row>
    <row r="42" spans="2:19">
      <c r="B42" s="61" t="s">
        <v>207</v>
      </c>
      <c r="C42" s="79" t="s">
        <v>50</v>
      </c>
      <c r="D42" s="160" t="str">
        <f t="shared" ref="D42:D59" si="6">IF(ISNA(VLOOKUP(C42,T変換,2,FALSE)),"",VLOOKUP(C42,T変換,2,FALSE))</f>
        <v xml:space="preserve"> 山崎ドリンカーズMJ</v>
      </c>
      <c r="E42" s="76" t="s">
        <v>221</v>
      </c>
      <c r="G42" s="35">
        <v>11</v>
      </c>
      <c r="H42" s="127" t="str">
        <f t="shared" ref="H42:H49" si="7">IF(J42=0,"",VLOOKUP(J42,j1変換,2,FALSE))</f>
        <v>JB2</v>
      </c>
      <c r="I42" s="133" t="s">
        <v>147</v>
      </c>
      <c r="J42" s="134">
        <v>16</v>
      </c>
      <c r="L42" s="41">
        <v>11</v>
      </c>
      <c r="M42" s="41" t="s">
        <v>50</v>
      </c>
      <c r="O42" s="62" t="s">
        <v>147</v>
      </c>
      <c r="S42" s="34" t="s">
        <v>250</v>
      </c>
    </row>
    <row r="43" spans="2:19">
      <c r="B43" s="63"/>
      <c r="C43" s="79" t="s">
        <v>51</v>
      </c>
      <c r="D43" s="160" t="str">
        <f t="shared" si="6"/>
        <v xml:space="preserve"> つくし野フォーティーズ</v>
      </c>
      <c r="E43" s="76" t="s">
        <v>221</v>
      </c>
      <c r="G43" s="35">
        <v>12</v>
      </c>
      <c r="H43" s="127" t="str">
        <f t="shared" si="7"/>
        <v>JA2</v>
      </c>
      <c r="I43" s="133" t="s">
        <v>257</v>
      </c>
      <c r="J43" s="134">
        <v>12</v>
      </c>
      <c r="L43" s="41">
        <v>12</v>
      </c>
      <c r="M43" s="41" t="s">
        <v>51</v>
      </c>
      <c r="O43" s="62" t="s">
        <v>257</v>
      </c>
      <c r="S43" s="34" t="s">
        <v>250</v>
      </c>
    </row>
    <row r="44" spans="2:19">
      <c r="B44" s="63"/>
      <c r="C44" s="79" t="s">
        <v>52</v>
      </c>
      <c r="D44" s="160" t="str">
        <f t="shared" si="6"/>
        <v xml:space="preserve"> 丸山シニア</v>
      </c>
      <c r="E44" s="76" t="s">
        <v>221</v>
      </c>
      <c r="G44" s="35">
        <v>13</v>
      </c>
      <c r="H44" s="127" t="str">
        <f t="shared" si="7"/>
        <v>JA3</v>
      </c>
      <c r="I44" s="133" t="s">
        <v>145</v>
      </c>
      <c r="J44" s="134">
        <v>13</v>
      </c>
      <c r="L44" s="41">
        <v>13</v>
      </c>
      <c r="M44" s="41" t="s">
        <v>52</v>
      </c>
      <c r="O44" s="62" t="s">
        <v>261</v>
      </c>
      <c r="S44" s="34" t="s">
        <v>250</v>
      </c>
    </row>
    <row r="45" spans="2:19">
      <c r="B45" s="63"/>
      <c r="C45" s="79" t="s">
        <v>53</v>
      </c>
      <c r="D45" s="160" t="str">
        <f t="shared" si="6"/>
        <v xml:space="preserve"> なるせキッズ</v>
      </c>
      <c r="E45" s="76" t="s">
        <v>221</v>
      </c>
      <c r="G45" s="35">
        <v>14</v>
      </c>
      <c r="H45" s="127" t="str">
        <f t="shared" si="7"/>
        <v>JB1</v>
      </c>
      <c r="I45" s="133" t="s">
        <v>126</v>
      </c>
      <c r="J45" s="134">
        <v>15</v>
      </c>
      <c r="L45" s="41">
        <v>14</v>
      </c>
      <c r="M45" s="41" t="s">
        <v>53</v>
      </c>
      <c r="O45" s="62" t="s">
        <v>141</v>
      </c>
      <c r="S45" s="34" t="s">
        <v>250</v>
      </c>
    </row>
    <row r="46" spans="2:19">
      <c r="B46" s="63"/>
      <c r="C46" s="79" t="s">
        <v>54</v>
      </c>
      <c r="D46" s="160" t="str">
        <f t="shared" si="6"/>
        <v xml:space="preserve"> モンスターズ</v>
      </c>
      <c r="E46" s="76" t="s">
        <v>221</v>
      </c>
      <c r="G46" s="35">
        <v>15</v>
      </c>
      <c r="H46" s="127" t="str">
        <f t="shared" si="7"/>
        <v>JA4</v>
      </c>
      <c r="I46" s="133" t="s">
        <v>141</v>
      </c>
      <c r="J46" s="134">
        <v>14</v>
      </c>
      <c r="L46" s="41">
        <v>15</v>
      </c>
      <c r="M46" s="41" t="s">
        <v>54</v>
      </c>
      <c r="O46" s="62" t="s">
        <v>256</v>
      </c>
      <c r="S46" s="34" t="s">
        <v>250</v>
      </c>
    </row>
    <row r="47" spans="2:19">
      <c r="B47" s="63"/>
      <c r="C47" s="79" t="s">
        <v>55</v>
      </c>
      <c r="D47" s="160" t="str">
        <f t="shared" si="6"/>
        <v xml:space="preserve"> 忠生スターズ</v>
      </c>
      <c r="E47" s="76" t="s">
        <v>221</v>
      </c>
      <c r="G47" s="35">
        <v>16</v>
      </c>
      <c r="H47" s="127" t="str">
        <f t="shared" si="7"/>
        <v>JB3</v>
      </c>
      <c r="I47" s="133" t="s">
        <v>261</v>
      </c>
      <c r="J47" s="134">
        <v>17</v>
      </c>
      <c r="L47" s="41">
        <v>16</v>
      </c>
      <c r="M47" s="41" t="s">
        <v>55</v>
      </c>
      <c r="O47" s="62" t="s">
        <v>145</v>
      </c>
      <c r="S47" s="34" t="s">
        <v>250</v>
      </c>
    </row>
    <row r="48" spans="2:19">
      <c r="B48" s="63"/>
      <c r="C48" s="79" t="s">
        <v>56</v>
      </c>
      <c r="D48" s="160" t="str">
        <f t="shared" si="6"/>
        <v xml:space="preserve"> REDCLUB</v>
      </c>
      <c r="E48" s="76" t="s">
        <v>221</v>
      </c>
      <c r="G48" s="35">
        <v>17</v>
      </c>
      <c r="H48" s="127" t="str">
        <f t="shared" si="7"/>
        <v>JA1</v>
      </c>
      <c r="I48" s="133" t="s">
        <v>256</v>
      </c>
      <c r="J48" s="134">
        <v>11</v>
      </c>
      <c r="L48" s="41">
        <v>17</v>
      </c>
      <c r="M48" s="41" t="s">
        <v>56</v>
      </c>
      <c r="O48" s="62" t="s">
        <v>126</v>
      </c>
      <c r="S48" s="34" t="s">
        <v>250</v>
      </c>
    </row>
    <row r="49" spans="2:19">
      <c r="B49" s="63"/>
      <c r="C49" s="203" t="s">
        <v>57</v>
      </c>
      <c r="D49" s="204" t="str">
        <f t="shared" si="6"/>
        <v/>
      </c>
      <c r="E49" s="203" t="s">
        <v>221</v>
      </c>
      <c r="H49" s="127" t="str">
        <f t="shared" si="7"/>
        <v/>
      </c>
      <c r="I49" s="173"/>
      <c r="J49" s="174"/>
      <c r="L49" s="175">
        <v>18</v>
      </c>
      <c r="M49" s="175" t="s">
        <v>57</v>
      </c>
      <c r="O49" s="198"/>
      <c r="S49" s="34" t="s">
        <v>250</v>
      </c>
    </row>
    <row r="50" spans="2:19">
      <c r="B50" s="98" t="s">
        <v>222</v>
      </c>
      <c r="C50" s="199" t="s">
        <v>208</v>
      </c>
      <c r="D50" s="161" t="str">
        <f t="shared" si="6"/>
        <v xml:space="preserve"> サザンストリームフォーエバー</v>
      </c>
      <c r="E50" s="76" t="s">
        <v>223</v>
      </c>
      <c r="G50" s="35">
        <v>21</v>
      </c>
      <c r="H50" s="127" t="str">
        <f t="shared" ref="H50:H59" si="8">IF(J50=0,"",VLOOKUP(J50,J2変換,2,FALSE))</f>
        <v>SB1</v>
      </c>
      <c r="I50" s="135" t="s">
        <v>143</v>
      </c>
      <c r="J50" s="137">
        <v>26</v>
      </c>
      <c r="L50" s="103">
        <v>21</v>
      </c>
      <c r="M50" s="103" t="s">
        <v>208</v>
      </c>
      <c r="P50" s="102" t="s">
        <v>202</v>
      </c>
      <c r="S50" s="34" t="s">
        <v>251</v>
      </c>
    </row>
    <row r="51" spans="2:19">
      <c r="B51" s="96"/>
      <c r="C51" s="199" t="s">
        <v>210</v>
      </c>
      <c r="D51" s="161" t="str">
        <f t="shared" si="6"/>
        <v xml:space="preserve"> 南三小J</v>
      </c>
      <c r="E51" s="76" t="s">
        <v>223</v>
      </c>
      <c r="G51" s="35">
        <v>22</v>
      </c>
      <c r="H51" s="127" t="str">
        <f t="shared" si="8"/>
        <v>SA5</v>
      </c>
      <c r="I51" s="135" t="s">
        <v>151</v>
      </c>
      <c r="J51" s="137">
        <v>25</v>
      </c>
      <c r="L51" s="103">
        <v>22</v>
      </c>
      <c r="M51" s="103" t="s">
        <v>210</v>
      </c>
      <c r="P51" s="102" t="s">
        <v>143</v>
      </c>
      <c r="S51" s="34" t="s">
        <v>251</v>
      </c>
    </row>
    <row r="52" spans="2:19">
      <c r="B52" s="96"/>
      <c r="C52" s="199" t="s">
        <v>212</v>
      </c>
      <c r="D52" s="161" t="str">
        <f t="shared" si="6"/>
        <v xml:space="preserve"> コミックスターズ</v>
      </c>
      <c r="E52" s="76" t="s">
        <v>223</v>
      </c>
      <c r="G52" s="35">
        <v>23</v>
      </c>
      <c r="H52" s="127" t="str">
        <f t="shared" si="8"/>
        <v>SB4</v>
      </c>
      <c r="I52" s="135" t="s">
        <v>245</v>
      </c>
      <c r="J52" s="137">
        <v>29</v>
      </c>
      <c r="L52" s="103">
        <v>23</v>
      </c>
      <c r="M52" s="103" t="s">
        <v>212</v>
      </c>
      <c r="P52" s="102" t="s">
        <v>142</v>
      </c>
      <c r="S52" s="34" t="s">
        <v>251</v>
      </c>
    </row>
    <row r="53" spans="2:19">
      <c r="B53" s="96"/>
      <c r="C53" s="199" t="s">
        <v>214</v>
      </c>
      <c r="D53" s="161" t="str">
        <f t="shared" si="6"/>
        <v xml:space="preserve"> 成瀬アストロズ</v>
      </c>
      <c r="E53" s="76" t="s">
        <v>223</v>
      </c>
      <c r="G53" s="35">
        <v>24</v>
      </c>
      <c r="H53" s="127" t="str">
        <f t="shared" si="8"/>
        <v>SB3</v>
      </c>
      <c r="I53" s="135" t="s">
        <v>887</v>
      </c>
      <c r="J53" s="137">
        <v>28</v>
      </c>
      <c r="L53" s="103">
        <v>24</v>
      </c>
      <c r="M53" s="103" t="s">
        <v>214</v>
      </c>
      <c r="P53" s="102" t="s">
        <v>246</v>
      </c>
      <c r="S53" s="34" t="s">
        <v>251</v>
      </c>
    </row>
    <row r="54" spans="2:19">
      <c r="B54" s="96"/>
      <c r="C54" s="199" t="s">
        <v>266</v>
      </c>
      <c r="D54" s="161" t="str">
        <f t="shared" si="6"/>
        <v xml:space="preserve"> Y・WAIS</v>
      </c>
      <c r="E54" s="76" t="s">
        <v>223</v>
      </c>
      <c r="G54" s="35">
        <v>25</v>
      </c>
      <c r="H54" s="127" t="str">
        <f t="shared" si="8"/>
        <v>SB2</v>
      </c>
      <c r="I54" s="135" t="s">
        <v>154</v>
      </c>
      <c r="J54" s="137">
        <v>27</v>
      </c>
      <c r="L54" s="103">
        <v>25</v>
      </c>
      <c r="M54" s="103" t="s">
        <v>266</v>
      </c>
      <c r="P54" s="102" t="s">
        <v>154</v>
      </c>
      <c r="S54" s="34" t="s">
        <v>251</v>
      </c>
    </row>
    <row r="55" spans="2:19">
      <c r="B55" s="96"/>
      <c r="C55" s="199" t="s">
        <v>217</v>
      </c>
      <c r="D55" s="161" t="str">
        <f t="shared" ref="D55:D57" si="9">IF(ISNA(VLOOKUP(C55,T変換,2,FALSE)),"",VLOOKUP(C55,T変換,2,FALSE))</f>
        <v xml:space="preserve"> フレンズF</v>
      </c>
      <c r="E55" s="76" t="s">
        <v>223</v>
      </c>
      <c r="G55" s="35">
        <v>26</v>
      </c>
      <c r="H55" s="127" t="str">
        <f t="shared" ref="H55:H57" si="10">IF(J55=0,"",VLOOKUP(J55,J2変換,2,FALSE))</f>
        <v>SA1</v>
      </c>
      <c r="I55" s="135" t="s">
        <v>246</v>
      </c>
      <c r="J55" s="137">
        <v>21</v>
      </c>
      <c r="L55" s="103">
        <v>26</v>
      </c>
      <c r="M55" s="103" t="s">
        <v>217</v>
      </c>
      <c r="P55" s="102" t="s">
        <v>144</v>
      </c>
      <c r="S55" s="34" t="s">
        <v>251</v>
      </c>
    </row>
    <row r="56" spans="2:19">
      <c r="B56" s="96"/>
      <c r="C56" s="199" t="s">
        <v>218</v>
      </c>
      <c r="D56" s="161" t="str">
        <f t="shared" si="9"/>
        <v xml:space="preserve"> 中原ベガサスS</v>
      </c>
      <c r="E56" s="76" t="s">
        <v>223</v>
      </c>
      <c r="G56" s="35">
        <v>27</v>
      </c>
      <c r="H56" s="127" t="str">
        <f t="shared" si="10"/>
        <v>SA3</v>
      </c>
      <c r="I56" s="135" t="s">
        <v>142</v>
      </c>
      <c r="J56" s="137">
        <v>23</v>
      </c>
      <c r="L56" s="103">
        <v>27</v>
      </c>
      <c r="M56" s="103" t="s">
        <v>218</v>
      </c>
      <c r="P56" s="102" t="s">
        <v>150</v>
      </c>
      <c r="S56" s="34" t="s">
        <v>251</v>
      </c>
    </row>
    <row r="57" spans="2:19">
      <c r="B57" s="96"/>
      <c r="C57" s="199" t="s">
        <v>224</v>
      </c>
      <c r="D57" s="161" t="str">
        <f t="shared" si="9"/>
        <v>なるせパパーズJ</v>
      </c>
      <c r="E57" s="76" t="s">
        <v>223</v>
      </c>
      <c r="G57" s="35">
        <v>28</v>
      </c>
      <c r="H57" s="127" t="str">
        <f t="shared" si="10"/>
        <v>SA4</v>
      </c>
      <c r="I57" s="135" t="s">
        <v>202</v>
      </c>
      <c r="J57" s="137">
        <v>24</v>
      </c>
      <c r="L57" s="103">
        <v>28</v>
      </c>
      <c r="M57" s="103" t="s">
        <v>224</v>
      </c>
      <c r="P57" s="102" t="s">
        <v>245</v>
      </c>
      <c r="S57" s="34" t="s">
        <v>251</v>
      </c>
    </row>
    <row r="58" spans="2:19">
      <c r="B58" s="96"/>
      <c r="C58" s="199" t="s">
        <v>229</v>
      </c>
      <c r="D58" s="161" t="str">
        <f t="shared" si="6"/>
        <v xml:space="preserve"> 南つくし野シルバースターズ</v>
      </c>
      <c r="E58" s="76" t="s">
        <v>223</v>
      </c>
      <c r="G58" s="35">
        <v>29</v>
      </c>
      <c r="H58" s="127" t="str">
        <f t="shared" si="8"/>
        <v>SB5</v>
      </c>
      <c r="I58" s="135" t="s">
        <v>144</v>
      </c>
      <c r="J58" s="137">
        <v>30</v>
      </c>
      <c r="L58" s="103">
        <v>29</v>
      </c>
      <c r="M58" s="103" t="s">
        <v>229</v>
      </c>
      <c r="P58" s="102" t="s">
        <v>151</v>
      </c>
      <c r="S58" s="34" t="s">
        <v>251</v>
      </c>
    </row>
    <row r="59" spans="2:19">
      <c r="B59" s="96"/>
      <c r="C59" s="199" t="s">
        <v>243</v>
      </c>
      <c r="D59" s="161" t="str">
        <f t="shared" si="6"/>
        <v xml:space="preserve"> 七国山SC</v>
      </c>
      <c r="E59" s="76" t="s">
        <v>223</v>
      </c>
      <c r="G59" s="35">
        <v>30</v>
      </c>
      <c r="H59" s="127" t="str">
        <f t="shared" si="8"/>
        <v>SA2</v>
      </c>
      <c r="I59" s="135" t="s">
        <v>150</v>
      </c>
      <c r="J59" s="137">
        <v>22</v>
      </c>
      <c r="L59" s="103">
        <v>30</v>
      </c>
      <c r="M59" s="103" t="s">
        <v>243</v>
      </c>
      <c r="P59" s="102" t="s">
        <v>271</v>
      </c>
      <c r="S59" s="34" t="s">
        <v>223</v>
      </c>
    </row>
    <row r="60" spans="2:19">
      <c r="B60" s="96"/>
      <c r="C60" s="171"/>
      <c r="D60" s="172" t="str">
        <f t="shared" ref="D60" si="11">IF(ISNA(VLOOKUP(C60,T変換,2,FALSE)),"",VLOOKUP(C60,T変換,2,FALSE))</f>
        <v/>
      </c>
      <c r="E60" s="171" t="s">
        <v>223</v>
      </c>
      <c r="G60" s="35">
        <v>31</v>
      </c>
      <c r="H60" s="127" t="str">
        <f t="shared" ref="H60" si="12">IF(J60=0,"",VLOOKUP(J60,J2変換,2,FALSE))</f>
        <v/>
      </c>
      <c r="I60" s="176"/>
      <c r="J60" s="174"/>
      <c r="L60" s="175"/>
      <c r="M60" s="175"/>
      <c r="P60" s="198"/>
      <c r="S60" s="34" t="s">
        <v>251</v>
      </c>
    </row>
    <row r="61" spans="2:19">
      <c r="B61" s="64" t="s">
        <v>65</v>
      </c>
      <c r="C61" s="80" t="s">
        <v>69</v>
      </c>
      <c r="D61" s="162" t="str">
        <f t="shared" ref="D61:D75" si="13">IF(ISNA(VLOOKUP(C61,T変換,2,FALSE)),"",VLOOKUP(C61,T変換,2,FALSE))</f>
        <v xml:space="preserve"> 旭町グリーンフレンズ</v>
      </c>
      <c r="E61" s="76" t="s">
        <v>65</v>
      </c>
      <c r="G61" s="35">
        <v>1</v>
      </c>
      <c r="H61" s="127" t="str">
        <f>IF(J61=0,"",VLOOKUP(J61,Q変換,2,FALSE))</f>
        <v>Qa2</v>
      </c>
      <c r="I61" s="136" t="s">
        <v>159</v>
      </c>
      <c r="J61" s="138">
        <v>2</v>
      </c>
      <c r="L61" s="42">
        <v>1</v>
      </c>
      <c r="M61" s="42" t="s">
        <v>69</v>
      </c>
      <c r="O61" s="65" t="s">
        <v>155</v>
      </c>
      <c r="S61" s="34" t="s">
        <v>252</v>
      </c>
    </row>
    <row r="62" spans="2:19">
      <c r="B62" s="66"/>
      <c r="C62" s="80" t="s">
        <v>70</v>
      </c>
      <c r="D62" s="162" t="str">
        <f t="shared" si="13"/>
        <v xml:space="preserve"> ファンキーロッキー</v>
      </c>
      <c r="E62" s="76" t="s">
        <v>65</v>
      </c>
      <c r="G62" s="35">
        <v>2</v>
      </c>
      <c r="H62" s="127" t="str">
        <f>IF(J62=0,"",VLOOKUP(J62,Q変換,2,FALSE))</f>
        <v>Qa1</v>
      </c>
      <c r="I62" s="136" t="s">
        <v>155</v>
      </c>
      <c r="J62" s="138">
        <v>1</v>
      </c>
      <c r="L62" s="42">
        <v>2</v>
      </c>
      <c r="M62" s="42" t="s">
        <v>70</v>
      </c>
      <c r="O62" s="65" t="s">
        <v>156</v>
      </c>
      <c r="S62" s="34" t="s">
        <v>252</v>
      </c>
    </row>
    <row r="63" spans="2:19">
      <c r="B63" s="66"/>
      <c r="C63" s="80" t="s">
        <v>71</v>
      </c>
      <c r="D63" s="162" t="str">
        <f t="shared" si="13"/>
        <v xml:space="preserve"> レッドフォックス</v>
      </c>
      <c r="E63" s="76" t="s">
        <v>65</v>
      </c>
      <c r="G63" s="35">
        <v>3</v>
      </c>
      <c r="H63" s="127" t="str">
        <f>IF(J63=0,"",VLOOKUP(J63,Q変換,2,FALSE))</f>
        <v>Qa4</v>
      </c>
      <c r="I63" s="136" t="s">
        <v>156</v>
      </c>
      <c r="J63" s="138">
        <v>4</v>
      </c>
      <c r="L63" s="42">
        <v>3</v>
      </c>
      <c r="M63" s="42" t="s">
        <v>71</v>
      </c>
      <c r="O63" s="65" t="s">
        <v>159</v>
      </c>
      <c r="S63" s="34" t="s">
        <v>252</v>
      </c>
    </row>
    <row r="64" spans="2:19">
      <c r="B64" s="66"/>
      <c r="C64" s="201" t="s">
        <v>72</v>
      </c>
      <c r="D64" s="202" t="str">
        <f t="shared" si="13"/>
        <v xml:space="preserve"> 櫻組</v>
      </c>
      <c r="E64" s="97" t="s">
        <v>65</v>
      </c>
      <c r="G64" s="35">
        <v>4</v>
      </c>
      <c r="H64" s="127" t="str">
        <f>IF(J64=0,"",VLOOKUP(J64,Q変換,2,FALSE))</f>
        <v>Qa3</v>
      </c>
      <c r="I64" s="136" t="s">
        <v>158</v>
      </c>
      <c r="J64" s="138">
        <v>3</v>
      </c>
      <c r="L64" s="42">
        <v>4</v>
      </c>
      <c r="M64" s="42" t="s">
        <v>72</v>
      </c>
      <c r="O64" s="65" t="s">
        <v>158</v>
      </c>
      <c r="S64" s="34" t="s">
        <v>252</v>
      </c>
    </row>
    <row r="65" spans="2:23">
      <c r="B65" s="99" t="s">
        <v>268</v>
      </c>
      <c r="C65" s="100" t="s">
        <v>74</v>
      </c>
      <c r="D65" s="163" t="str">
        <f t="shared" si="13"/>
        <v xml:space="preserve"> グロッキーズ</v>
      </c>
      <c r="E65" s="76" t="s">
        <v>66</v>
      </c>
      <c r="G65" s="35">
        <v>5</v>
      </c>
      <c r="H65" s="127" t="str">
        <f>IF(J65=0,"",VLOOKUP(J65,L変換,2,FALSE))</f>
        <v>La3</v>
      </c>
      <c r="I65" s="200" t="s">
        <v>157</v>
      </c>
      <c r="J65" s="140">
        <v>7</v>
      </c>
      <c r="L65" s="43">
        <v>5</v>
      </c>
      <c r="M65" s="43" t="s">
        <v>74</v>
      </c>
      <c r="P65" s="69" t="s">
        <v>160</v>
      </c>
      <c r="S65" s="34" t="s">
        <v>66</v>
      </c>
      <c r="W65" s="94"/>
    </row>
    <row r="66" spans="2:23">
      <c r="B66" s="101"/>
      <c r="C66" s="100" t="s">
        <v>75</v>
      </c>
      <c r="D66" s="163" t="str">
        <f t="shared" si="13"/>
        <v xml:space="preserve"> ひまわり</v>
      </c>
      <c r="E66" s="76" t="s">
        <v>66</v>
      </c>
      <c r="G66" s="35">
        <v>6</v>
      </c>
      <c r="H66" s="127" t="str">
        <f>IF(J66=0,"",VLOOKUP(J66,L変換,2,FALSE))</f>
        <v>La4</v>
      </c>
      <c r="I66" s="139" t="s">
        <v>162</v>
      </c>
      <c r="J66" s="140">
        <v>8</v>
      </c>
      <c r="L66" s="43">
        <v>6</v>
      </c>
      <c r="M66" s="43" t="s">
        <v>75</v>
      </c>
      <c r="P66" s="69" t="s">
        <v>163</v>
      </c>
      <c r="S66" s="34" t="s">
        <v>253</v>
      </c>
    </row>
    <row r="67" spans="2:23">
      <c r="B67" s="101"/>
      <c r="C67" s="100" t="s">
        <v>76</v>
      </c>
      <c r="D67" s="163" t="str">
        <f t="shared" si="13"/>
        <v xml:space="preserve"> レディファイターズ</v>
      </c>
      <c r="E67" s="76" t="s">
        <v>66</v>
      </c>
      <c r="G67" s="35">
        <v>7</v>
      </c>
      <c r="H67" s="127" t="str">
        <f>IF(J67=0,"",VLOOKUP(J67,L変換,2,FALSE))</f>
        <v>La1</v>
      </c>
      <c r="I67" s="139" t="s">
        <v>160</v>
      </c>
      <c r="J67" s="140">
        <v>5</v>
      </c>
      <c r="L67" s="43">
        <v>7</v>
      </c>
      <c r="M67" s="43" t="s">
        <v>76</v>
      </c>
      <c r="P67" s="69" t="s">
        <v>157</v>
      </c>
      <c r="S67" s="34" t="s">
        <v>253</v>
      </c>
    </row>
    <row r="68" spans="2:23">
      <c r="B68" s="101"/>
      <c r="C68" s="100" t="s">
        <v>77</v>
      </c>
      <c r="D68" s="163" t="str">
        <f t="shared" si="13"/>
        <v xml:space="preserve"> ワンダフルマザーズ</v>
      </c>
      <c r="E68" s="76" t="s">
        <v>66</v>
      </c>
      <c r="G68" s="35">
        <v>8</v>
      </c>
      <c r="H68" s="127" t="str">
        <f>IF(J68=0,"",VLOOKUP(J68,L変換,2,FALSE))</f>
        <v>La2</v>
      </c>
      <c r="I68" s="139" t="s">
        <v>163</v>
      </c>
      <c r="J68" s="140">
        <v>6</v>
      </c>
      <c r="L68" s="43">
        <v>8</v>
      </c>
      <c r="M68" s="43" t="s">
        <v>77</v>
      </c>
      <c r="P68" s="69" t="s">
        <v>162</v>
      </c>
      <c r="S68" s="34" t="s">
        <v>253</v>
      </c>
    </row>
    <row r="69" spans="2:23">
      <c r="B69" s="101"/>
      <c r="C69" s="100"/>
      <c r="D69" s="163" t="str">
        <f t="shared" si="13"/>
        <v/>
      </c>
      <c r="E69" s="76"/>
      <c r="G69" s="35">
        <v>9</v>
      </c>
      <c r="H69" s="127" t="str">
        <f>IF(J69=0,"",VLOOKUP(J69,L変換,2,FALSE))</f>
        <v/>
      </c>
      <c r="I69" s="139"/>
      <c r="J69" s="140"/>
      <c r="L69" s="43">
        <v>9</v>
      </c>
      <c r="M69" s="43" t="s">
        <v>78</v>
      </c>
      <c r="P69" s="69"/>
      <c r="S69" s="34" t="s">
        <v>253</v>
      </c>
    </row>
    <row r="70" spans="2:23" customFormat="1">
      <c r="B70" s="270" t="s">
        <v>856</v>
      </c>
      <c r="C70" s="271" t="s">
        <v>857</v>
      </c>
      <c r="D70" s="272" t="str">
        <f t="shared" si="13"/>
        <v>南ハイシニアーズ</v>
      </c>
      <c r="E70" s="272" t="s">
        <v>345</v>
      </c>
      <c r="F70" s="34"/>
      <c r="H70" s="274" t="str">
        <f>"Ha"&amp;J70</f>
        <v>Ha5</v>
      </c>
      <c r="I70" s="275" t="s">
        <v>869</v>
      </c>
      <c r="J70" s="276">
        <v>5</v>
      </c>
      <c r="L70" s="273">
        <v>1</v>
      </c>
      <c r="M70" s="273" t="s">
        <v>857</v>
      </c>
      <c r="O70" s="277" t="s">
        <v>869</v>
      </c>
      <c r="P70" s="278"/>
      <c r="Q70" s="278"/>
      <c r="S70" s="34" t="s">
        <v>345</v>
      </c>
    </row>
    <row r="71" spans="2:23" customFormat="1">
      <c r="B71" s="270" t="s">
        <v>858</v>
      </c>
      <c r="C71" s="271" t="s">
        <v>859</v>
      </c>
      <c r="D71" s="272" t="str">
        <f t="shared" si="13"/>
        <v>七国山スターズ</v>
      </c>
      <c r="E71" s="272" t="s">
        <v>345</v>
      </c>
      <c r="F71" s="34"/>
      <c r="H71" s="274" t="str">
        <f t="shared" ref="H71:H75" si="14">"Ha"&amp;J71</f>
        <v>Ha2</v>
      </c>
      <c r="I71" s="275" t="s">
        <v>870</v>
      </c>
      <c r="J71" s="276">
        <v>2</v>
      </c>
      <c r="L71" s="273">
        <v>2</v>
      </c>
      <c r="M71" s="273" t="s">
        <v>859</v>
      </c>
      <c r="O71" s="277" t="s">
        <v>870</v>
      </c>
      <c r="P71" s="278"/>
      <c r="Q71" s="278"/>
      <c r="S71" s="34" t="s">
        <v>345</v>
      </c>
    </row>
    <row r="72" spans="2:23" customFormat="1">
      <c r="B72" s="270"/>
      <c r="C72" s="271" t="s">
        <v>860</v>
      </c>
      <c r="D72" s="272" t="str">
        <f t="shared" si="13"/>
        <v>藤の台・ペガサス</v>
      </c>
      <c r="E72" s="272" t="s">
        <v>345</v>
      </c>
      <c r="F72" s="34"/>
      <c r="H72" s="274" t="str">
        <f t="shared" si="14"/>
        <v>Ha1</v>
      </c>
      <c r="I72" s="275" t="s">
        <v>871</v>
      </c>
      <c r="J72" s="276">
        <v>1</v>
      </c>
      <c r="L72" s="273">
        <v>3</v>
      </c>
      <c r="M72" s="273" t="s">
        <v>860</v>
      </c>
      <c r="O72" s="277" t="s">
        <v>871</v>
      </c>
      <c r="P72" s="278"/>
      <c r="Q72" s="278"/>
      <c r="S72" s="34" t="s">
        <v>345</v>
      </c>
    </row>
    <row r="73" spans="2:23" customFormat="1">
      <c r="B73" s="270"/>
      <c r="C73" s="271" t="s">
        <v>861</v>
      </c>
      <c r="D73" s="272" t="str">
        <f t="shared" si="13"/>
        <v>Y・スターズ</v>
      </c>
      <c r="E73" s="272" t="s">
        <v>345</v>
      </c>
      <c r="F73" s="34"/>
      <c r="H73" s="274" t="str">
        <f t="shared" si="14"/>
        <v>Ha3</v>
      </c>
      <c r="I73" s="275" t="s">
        <v>868</v>
      </c>
      <c r="J73" s="276">
        <v>3</v>
      </c>
      <c r="L73" s="273">
        <v>4</v>
      </c>
      <c r="M73" s="273" t="s">
        <v>861</v>
      </c>
      <c r="O73" s="277" t="s">
        <v>868</v>
      </c>
      <c r="P73" s="278"/>
      <c r="Q73" s="278"/>
      <c r="S73" s="34" t="s">
        <v>345</v>
      </c>
    </row>
    <row r="74" spans="2:23" customFormat="1">
      <c r="B74" s="270"/>
      <c r="C74" s="271" t="s">
        <v>862</v>
      </c>
      <c r="D74" s="272" t="str">
        <f t="shared" si="13"/>
        <v>アミーゴ</v>
      </c>
      <c r="E74" s="272" t="s">
        <v>345</v>
      </c>
      <c r="F74" s="34"/>
      <c r="H74" s="274" t="str">
        <f t="shared" si="14"/>
        <v>Ha4</v>
      </c>
      <c r="I74" s="275" t="s">
        <v>866</v>
      </c>
      <c r="J74" s="276">
        <v>4</v>
      </c>
      <c r="L74" s="273">
        <v>5</v>
      </c>
      <c r="M74" s="273" t="s">
        <v>862</v>
      </c>
      <c r="O74" s="277" t="s">
        <v>866</v>
      </c>
      <c r="P74" s="278"/>
      <c r="Q74" s="278"/>
      <c r="S74" s="34" t="s">
        <v>345</v>
      </c>
    </row>
    <row r="75" spans="2:23" customFormat="1">
      <c r="B75" s="270"/>
      <c r="C75" s="293"/>
      <c r="D75" s="294" t="str">
        <f t="shared" si="13"/>
        <v/>
      </c>
      <c r="E75" s="294" t="s">
        <v>345</v>
      </c>
      <c r="F75" s="34"/>
      <c r="H75" s="274" t="str">
        <f t="shared" si="14"/>
        <v>Ha</v>
      </c>
      <c r="I75" s="275"/>
      <c r="J75" s="276"/>
      <c r="L75" s="273">
        <v>6</v>
      </c>
      <c r="M75" s="273" t="s">
        <v>863</v>
      </c>
      <c r="O75" s="277" t="s">
        <v>867</v>
      </c>
      <c r="P75" s="278"/>
      <c r="Q75" s="278"/>
      <c r="S75" s="34" t="s">
        <v>345</v>
      </c>
    </row>
    <row r="76" spans="2:23" customFormat="1">
      <c r="B76" s="104" t="s">
        <v>97</v>
      </c>
      <c r="C76" s="105" t="s">
        <v>98</v>
      </c>
      <c r="D76" s="105" t="s">
        <v>167</v>
      </c>
      <c r="E76" s="105" t="s">
        <v>9</v>
      </c>
      <c r="F76" s="34"/>
      <c r="H76" s="12"/>
    </row>
    <row r="77" spans="2:23" customFormat="1">
      <c r="B77" s="106"/>
      <c r="C77" s="105" t="s">
        <v>99</v>
      </c>
      <c r="D77" s="105" t="s">
        <v>167</v>
      </c>
      <c r="E77" s="105" t="s">
        <v>67</v>
      </c>
      <c r="F77" s="34"/>
      <c r="H77" s="12"/>
    </row>
    <row r="78" spans="2:23" customFormat="1">
      <c r="B78" s="106"/>
      <c r="C78" s="105" t="s">
        <v>100</v>
      </c>
      <c r="D78" s="105" t="s">
        <v>167</v>
      </c>
      <c r="E78" s="105" t="s">
        <v>68</v>
      </c>
      <c r="F78" s="34"/>
      <c r="H78" s="12"/>
    </row>
    <row r="79" spans="2:23" customFormat="1">
      <c r="B79" s="106"/>
      <c r="C79" s="105" t="s">
        <v>101</v>
      </c>
      <c r="D79" s="105" t="s">
        <v>167</v>
      </c>
      <c r="E79" s="105" t="s">
        <v>221</v>
      </c>
      <c r="F79" s="34"/>
      <c r="H79" s="12"/>
    </row>
    <row r="80" spans="2:23" customFormat="1">
      <c r="B80" s="106"/>
      <c r="C80" s="105" t="s">
        <v>227</v>
      </c>
      <c r="D80" s="105" t="s">
        <v>167</v>
      </c>
      <c r="E80" s="105" t="s">
        <v>223</v>
      </c>
      <c r="H80" s="12"/>
    </row>
    <row r="81" spans="2:20" customFormat="1">
      <c r="B81" s="106"/>
      <c r="C81" s="105" t="s">
        <v>864</v>
      </c>
      <c r="D81" s="105" t="s">
        <v>167</v>
      </c>
      <c r="E81" s="105" t="s">
        <v>65</v>
      </c>
      <c r="H81" s="12"/>
    </row>
    <row r="82" spans="2:20" customFormat="1">
      <c r="B82" s="106"/>
      <c r="C82" s="105" t="s">
        <v>865</v>
      </c>
      <c r="D82" s="105" t="s">
        <v>167</v>
      </c>
      <c r="E82" s="105" t="s">
        <v>66</v>
      </c>
      <c r="H82" s="12"/>
    </row>
    <row r="83" spans="2:20" customFormat="1">
      <c r="B83" s="107"/>
      <c r="C83" s="105"/>
      <c r="D83" s="105"/>
      <c r="E83" s="105"/>
      <c r="H83" s="12"/>
    </row>
    <row r="84" spans="2:20">
      <c r="B84" s="72" t="s">
        <v>97</v>
      </c>
      <c r="C84" s="82" t="s">
        <v>98</v>
      </c>
      <c r="D84" s="164" t="s">
        <v>167</v>
      </c>
      <c r="E84" s="82" t="s">
        <v>9</v>
      </c>
    </row>
    <row r="85" spans="2:20">
      <c r="B85" s="73"/>
      <c r="C85" s="82" t="s">
        <v>99</v>
      </c>
      <c r="D85" s="164" t="s">
        <v>167</v>
      </c>
      <c r="E85" s="82" t="s">
        <v>67</v>
      </c>
      <c r="O85" s="88"/>
      <c r="P85" s="89" t="s">
        <v>181</v>
      </c>
    </row>
    <row r="86" spans="2:20">
      <c r="B86" s="73"/>
      <c r="C86" s="82" t="s">
        <v>100</v>
      </c>
      <c r="D86" s="164" t="s">
        <v>167</v>
      </c>
      <c r="E86" s="82" t="s">
        <v>68</v>
      </c>
      <c r="O86" s="88"/>
      <c r="P86" s="89" t="s">
        <v>182</v>
      </c>
    </row>
    <row r="87" spans="2:20">
      <c r="B87" s="73"/>
      <c r="C87" s="82" t="s">
        <v>101</v>
      </c>
      <c r="D87" s="164"/>
      <c r="E87" s="82" t="s">
        <v>225</v>
      </c>
      <c r="O87" s="88"/>
      <c r="P87" s="89" t="s">
        <v>183</v>
      </c>
    </row>
    <row r="88" spans="2:20">
      <c r="B88" s="74"/>
      <c r="C88" s="82" t="s">
        <v>227</v>
      </c>
      <c r="D88" s="164" t="s">
        <v>167</v>
      </c>
      <c r="E88" s="82" t="s">
        <v>226</v>
      </c>
      <c r="O88" s="88"/>
      <c r="P88" s="88"/>
    </row>
    <row r="91" spans="2:20">
      <c r="O91" s="34" t="s">
        <v>174</v>
      </c>
      <c r="P91" s="34" t="s">
        <v>174</v>
      </c>
      <c r="T91" s="37" t="s">
        <v>174</v>
      </c>
    </row>
  </sheetData>
  <phoneticPr fontId="3"/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workbookViewId="0">
      <selection activeCell="C29" sqref="C29"/>
    </sheetView>
    <sheetView workbookViewId="1"/>
  </sheetViews>
  <sheetFormatPr defaultColWidth="9" defaultRowHeight="19.5"/>
  <cols>
    <col min="1" max="1" width="3.5" style="141" bestFit="1" customWidth="1"/>
    <col min="2" max="2" width="9" style="34"/>
    <col min="3" max="3" width="28.625" style="35" customWidth="1"/>
    <col min="4" max="4" width="2.625" style="34" customWidth="1"/>
    <col min="5" max="5" width="3.5" style="141" bestFit="1" customWidth="1"/>
    <col min="6" max="6" width="9" style="34"/>
    <col min="7" max="7" width="28.5" style="35" bestFit="1" customWidth="1"/>
    <col min="8" max="16384" width="9" style="34"/>
  </cols>
  <sheetData>
    <row r="1" spans="1:7">
      <c r="A1" s="142"/>
      <c r="B1" s="143"/>
      <c r="C1" s="144" t="s">
        <v>237</v>
      </c>
      <c r="E1" s="142"/>
      <c r="F1" s="143"/>
      <c r="G1" s="144" t="s">
        <v>237</v>
      </c>
    </row>
    <row r="3" spans="1:7">
      <c r="A3" s="316" t="s">
        <v>9</v>
      </c>
      <c r="B3" s="145" t="s">
        <v>10</v>
      </c>
      <c r="C3" s="76" t="str">
        <f t="shared" ref="C3:C10" si="0">IF(ISNA(VLOOKUP(B3,T変換,2,FALSE)),"",VLOOKUP(B3,T変換,2,FALSE))</f>
        <v xml:space="preserve"> ローソン</v>
      </c>
      <c r="E3" s="316" t="s">
        <v>67</v>
      </c>
      <c r="F3" s="145" t="s">
        <v>19</v>
      </c>
      <c r="G3" s="76" t="str">
        <f t="shared" ref="G3:G18" si="1">IF(ISNA(VLOOKUP(F3,T変換,2,FALSE)),"",VLOOKUP(F3,T変換,2,FALSE))</f>
        <v xml:space="preserve"> つくし野フューチャーズ</v>
      </c>
    </row>
    <row r="4" spans="1:7">
      <c r="A4" s="317"/>
      <c r="B4" s="145" t="s">
        <v>11</v>
      </c>
      <c r="C4" s="76" t="str">
        <f t="shared" si="0"/>
        <v xml:space="preserve"> 沼町内会ソフト</v>
      </c>
      <c r="E4" s="317"/>
      <c r="F4" s="145" t="s">
        <v>20</v>
      </c>
      <c r="G4" s="76" t="str">
        <f t="shared" si="1"/>
        <v xml:space="preserve"> 見晴らしの丘のナウシカ</v>
      </c>
    </row>
    <row r="5" spans="1:7">
      <c r="A5" s="317"/>
      <c r="B5" s="145" t="s">
        <v>12</v>
      </c>
      <c r="C5" s="76" t="str">
        <f t="shared" si="0"/>
        <v xml:space="preserve"> 山崎ドリンカーズ</v>
      </c>
      <c r="E5" s="317"/>
      <c r="F5" s="145" t="s">
        <v>21</v>
      </c>
      <c r="G5" s="76" t="str">
        <f t="shared" si="1"/>
        <v xml:space="preserve"> メイプルズ</v>
      </c>
    </row>
    <row r="6" spans="1:7">
      <c r="A6" s="317"/>
      <c r="B6" s="145" t="s">
        <v>13</v>
      </c>
      <c r="C6" s="76" t="str">
        <f t="shared" si="0"/>
        <v xml:space="preserve"> 山崎エイトロマンス</v>
      </c>
      <c r="E6" s="317"/>
      <c r="F6" s="145" t="s">
        <v>22</v>
      </c>
      <c r="G6" s="76" t="str">
        <f t="shared" si="1"/>
        <v xml:space="preserve"> 山崎パワーズ</v>
      </c>
    </row>
    <row r="7" spans="1:7">
      <c r="A7" s="317"/>
      <c r="B7" s="145" t="s">
        <v>14</v>
      </c>
      <c r="C7" s="76" t="str">
        <f t="shared" si="0"/>
        <v xml:space="preserve"> 森野ドリマーズ</v>
      </c>
      <c r="E7" s="317"/>
      <c r="F7" s="145" t="s">
        <v>23</v>
      </c>
      <c r="G7" s="76" t="str">
        <f t="shared" si="1"/>
        <v xml:space="preserve"> 南つくし野ソフト</v>
      </c>
    </row>
    <row r="8" spans="1:7">
      <c r="A8" s="317"/>
      <c r="B8" s="145" t="s">
        <v>15</v>
      </c>
      <c r="C8" s="76" t="str">
        <f t="shared" si="0"/>
        <v xml:space="preserve"> なるせパパーズ</v>
      </c>
      <c r="E8" s="317"/>
      <c r="F8" s="145" t="s">
        <v>24</v>
      </c>
      <c r="G8" s="76" t="str">
        <f t="shared" si="1"/>
        <v xml:space="preserve"> 山崎ドリンカーズM</v>
      </c>
    </row>
    <row r="9" spans="1:7">
      <c r="A9" s="317"/>
      <c r="B9" s="145" t="s">
        <v>16</v>
      </c>
      <c r="C9" s="76" t="str">
        <f t="shared" si="0"/>
        <v xml:space="preserve"> 丸山ソフト</v>
      </c>
      <c r="E9" s="317"/>
      <c r="F9" s="145" t="s">
        <v>25</v>
      </c>
      <c r="G9" s="76" t="str">
        <f t="shared" si="1"/>
        <v xml:space="preserve"> サザンストリーム</v>
      </c>
    </row>
    <row r="10" spans="1:7">
      <c r="A10" s="318"/>
      <c r="B10" s="145" t="s">
        <v>17</v>
      </c>
      <c r="C10" s="76" t="str">
        <f t="shared" si="0"/>
        <v/>
      </c>
      <c r="E10" s="317"/>
      <c r="F10" s="145" t="s">
        <v>26</v>
      </c>
      <c r="G10" s="76" t="str">
        <f t="shared" si="1"/>
        <v xml:space="preserve"> 協栄</v>
      </c>
    </row>
    <row r="11" spans="1:7">
      <c r="B11" s="37"/>
      <c r="E11" s="317"/>
      <c r="F11" s="145" t="s">
        <v>79</v>
      </c>
      <c r="G11" s="76" t="str">
        <f t="shared" si="1"/>
        <v xml:space="preserve"> 馬場ソフト</v>
      </c>
    </row>
    <row r="12" spans="1:7">
      <c r="A12" s="313" t="s">
        <v>221</v>
      </c>
      <c r="B12" s="145" t="s">
        <v>50</v>
      </c>
      <c r="C12" s="76" t="str">
        <f t="shared" ref="C12:C19" si="2">IF(ISNA(VLOOKUP(B12,T変換,2,FALSE)),"",VLOOKUP(B12,T変換,2,FALSE))</f>
        <v xml:space="preserve"> 山崎ドリンカーズMJ</v>
      </c>
      <c r="E12" s="317"/>
      <c r="F12" s="145" t="s">
        <v>28</v>
      </c>
      <c r="G12" s="76" t="str">
        <f t="shared" si="1"/>
        <v xml:space="preserve"> フレンズ</v>
      </c>
    </row>
    <row r="13" spans="1:7">
      <c r="A13" s="314"/>
      <c r="B13" s="145" t="s">
        <v>51</v>
      </c>
      <c r="C13" s="76" t="str">
        <f t="shared" si="2"/>
        <v xml:space="preserve"> つくし野フォーティーズ</v>
      </c>
      <c r="E13" s="317"/>
      <c r="F13" s="145" t="s">
        <v>27</v>
      </c>
      <c r="G13" s="76" t="str">
        <f t="shared" si="1"/>
        <v xml:space="preserve"> ホリデーズ</v>
      </c>
    </row>
    <row r="14" spans="1:7">
      <c r="A14" s="314"/>
      <c r="B14" s="145" t="s">
        <v>52</v>
      </c>
      <c r="C14" s="76" t="str">
        <f t="shared" si="2"/>
        <v xml:space="preserve"> 丸山シニア</v>
      </c>
      <c r="E14" s="317"/>
      <c r="F14" s="145" t="s">
        <v>29</v>
      </c>
      <c r="G14" s="76" t="str">
        <f t="shared" si="1"/>
        <v xml:space="preserve"> サンダース</v>
      </c>
    </row>
    <row r="15" spans="1:7">
      <c r="A15" s="314"/>
      <c r="B15" s="145" t="s">
        <v>53</v>
      </c>
      <c r="C15" s="76" t="str">
        <f t="shared" si="2"/>
        <v xml:space="preserve"> なるせキッズ</v>
      </c>
      <c r="E15" s="317"/>
      <c r="F15" s="145" t="s">
        <v>30</v>
      </c>
      <c r="G15" s="76" t="str">
        <f t="shared" si="1"/>
        <v/>
      </c>
    </row>
    <row r="16" spans="1:7">
      <c r="A16" s="314"/>
      <c r="B16" s="145" t="s">
        <v>54</v>
      </c>
      <c r="C16" s="76" t="str">
        <f t="shared" si="2"/>
        <v xml:space="preserve"> モンスターズ</v>
      </c>
      <c r="E16" s="317"/>
      <c r="F16" s="145" t="s">
        <v>31</v>
      </c>
      <c r="G16" s="76" t="str">
        <f t="shared" si="1"/>
        <v/>
      </c>
    </row>
    <row r="17" spans="1:7">
      <c r="A17" s="314"/>
      <c r="B17" s="145" t="s">
        <v>55</v>
      </c>
      <c r="C17" s="76" t="str">
        <f t="shared" si="2"/>
        <v xml:space="preserve"> 忠生スターズ</v>
      </c>
      <c r="E17" s="317"/>
      <c r="F17" s="145" t="s">
        <v>32</v>
      </c>
      <c r="G17" s="76" t="str">
        <f t="shared" si="1"/>
        <v/>
      </c>
    </row>
    <row r="18" spans="1:7">
      <c r="A18" s="314"/>
      <c r="B18" s="145" t="s">
        <v>56</v>
      </c>
      <c r="C18" s="76" t="str">
        <f t="shared" si="2"/>
        <v xml:space="preserve"> REDCLUB</v>
      </c>
      <c r="E18" s="318"/>
      <c r="F18" s="145" t="s">
        <v>190</v>
      </c>
      <c r="G18" s="76" t="str">
        <f t="shared" si="1"/>
        <v/>
      </c>
    </row>
    <row r="19" spans="1:7">
      <c r="A19" s="315"/>
      <c r="B19" s="145" t="s">
        <v>57</v>
      </c>
      <c r="C19" s="76" t="str">
        <f t="shared" si="2"/>
        <v/>
      </c>
      <c r="F19" s="37"/>
    </row>
    <row r="20" spans="1:7">
      <c r="B20" s="37"/>
      <c r="E20" s="313" t="s">
        <v>68</v>
      </c>
      <c r="F20" s="145" t="s">
        <v>34</v>
      </c>
      <c r="G20" s="76" t="str">
        <f t="shared" ref="G20:G35" si="3">IF(ISNA(VLOOKUP(F20,T変換,2,FALSE)),"",VLOOKUP(F20,T変換,2,FALSE))</f>
        <v xml:space="preserve"> 山崎ダンディーズ</v>
      </c>
    </row>
    <row r="21" spans="1:7">
      <c r="A21" s="313" t="s">
        <v>223</v>
      </c>
      <c r="B21" s="145" t="s">
        <v>209</v>
      </c>
      <c r="C21" s="76" t="str">
        <f t="shared" ref="C21:C27" si="4">IF(ISNA(VLOOKUP(B21,T変換,2,FALSE)),"",VLOOKUP(B21,T変換,2,FALSE))</f>
        <v xml:space="preserve"> サザンストリームフォーエバー</v>
      </c>
      <c r="E21" s="314"/>
      <c r="F21" s="145" t="s">
        <v>35</v>
      </c>
      <c r="G21" s="76" t="str">
        <f t="shared" si="3"/>
        <v xml:space="preserve"> フライデーズ</v>
      </c>
    </row>
    <row r="22" spans="1:7">
      <c r="A22" s="314"/>
      <c r="B22" s="145" t="s">
        <v>211</v>
      </c>
      <c r="C22" s="76" t="str">
        <f t="shared" si="4"/>
        <v xml:space="preserve"> 南三小J</v>
      </c>
      <c r="E22" s="314"/>
      <c r="F22" s="145" t="s">
        <v>36</v>
      </c>
      <c r="G22" s="76" t="str">
        <f t="shared" si="3"/>
        <v xml:space="preserve"> 忠生自然ソフト</v>
      </c>
    </row>
    <row r="23" spans="1:7">
      <c r="A23" s="314"/>
      <c r="B23" s="145" t="s">
        <v>213</v>
      </c>
      <c r="C23" s="76" t="str">
        <f t="shared" si="4"/>
        <v xml:space="preserve"> コミックスターズ</v>
      </c>
      <c r="E23" s="314"/>
      <c r="F23" s="145" t="s">
        <v>37</v>
      </c>
      <c r="G23" s="76" t="str">
        <f t="shared" si="3"/>
        <v xml:space="preserve"> 見晴らしの丘のナウシカkz</v>
      </c>
    </row>
    <row r="24" spans="1:7">
      <c r="A24" s="314"/>
      <c r="B24" s="145" t="s">
        <v>215</v>
      </c>
      <c r="C24" s="76" t="str">
        <f t="shared" si="4"/>
        <v xml:space="preserve"> 成瀬アストロズ</v>
      </c>
      <c r="E24" s="314"/>
      <c r="F24" s="145" t="s">
        <v>38</v>
      </c>
      <c r="G24" s="76" t="str">
        <f t="shared" si="3"/>
        <v xml:space="preserve"> 三ツ目ソフト</v>
      </c>
    </row>
    <row r="25" spans="1:7">
      <c r="A25" s="314"/>
      <c r="B25" s="145" t="s">
        <v>217</v>
      </c>
      <c r="C25" s="76" t="str">
        <f t="shared" si="4"/>
        <v xml:space="preserve"> フレンズF</v>
      </c>
      <c r="E25" s="314"/>
      <c r="F25" s="145" t="s">
        <v>39</v>
      </c>
      <c r="G25" s="76" t="str">
        <f t="shared" si="3"/>
        <v xml:space="preserve"> 南成瀬セントラルズ</v>
      </c>
    </row>
    <row r="26" spans="1:7">
      <c r="A26" s="314"/>
      <c r="B26" s="145" t="s">
        <v>219</v>
      </c>
      <c r="C26" s="76" t="str">
        <f t="shared" si="4"/>
        <v xml:space="preserve"> 中原ベガサスS</v>
      </c>
      <c r="E26" s="314"/>
      <c r="F26" s="145" t="s">
        <v>40</v>
      </c>
      <c r="G26" s="76" t="str">
        <f t="shared" si="3"/>
        <v xml:space="preserve"> オール南</v>
      </c>
    </row>
    <row r="27" spans="1:7">
      <c r="A27" s="315"/>
      <c r="B27" s="145" t="s">
        <v>220</v>
      </c>
      <c r="C27" s="76" t="str">
        <f t="shared" si="4"/>
        <v>なるせパパーズJ</v>
      </c>
      <c r="E27" s="314"/>
      <c r="F27" s="145" t="s">
        <v>41</v>
      </c>
      <c r="G27" s="76" t="str">
        <f t="shared" si="3"/>
        <v xml:space="preserve"> なるせパパーズS</v>
      </c>
    </row>
    <row r="28" spans="1:7">
      <c r="B28" s="37"/>
      <c r="E28" s="314"/>
      <c r="F28" s="145" t="s">
        <v>80</v>
      </c>
      <c r="G28" s="76" t="str">
        <f t="shared" si="3"/>
        <v/>
      </c>
    </row>
    <row r="29" spans="1:7">
      <c r="A29" s="313" t="s">
        <v>65</v>
      </c>
      <c r="B29" s="145" t="s">
        <v>69</v>
      </c>
      <c r="C29" s="76" t="str">
        <f>IF(ISNA(VLOOKUP(B29,T変換,2,FALSE)),"",VLOOKUP(B29,T変換,2,FALSE))</f>
        <v xml:space="preserve"> 旭町グリーンフレンズ</v>
      </c>
      <c r="E29" s="314"/>
      <c r="F29" s="145" t="s">
        <v>43</v>
      </c>
      <c r="G29" s="76" t="str">
        <f t="shared" si="3"/>
        <v/>
      </c>
    </row>
    <row r="30" spans="1:7">
      <c r="A30" s="314"/>
      <c r="B30" s="145" t="s">
        <v>70</v>
      </c>
      <c r="C30" s="76" t="str">
        <f>IF(ISNA(VLOOKUP(B30,T変換,2,FALSE)),"",VLOOKUP(B30,T変換,2,FALSE))</f>
        <v xml:space="preserve"> ファンキーロッキー</v>
      </c>
      <c r="E30" s="314"/>
      <c r="F30" s="145" t="s">
        <v>42</v>
      </c>
      <c r="G30" s="76" t="str">
        <f t="shared" si="3"/>
        <v/>
      </c>
    </row>
    <row r="31" spans="1:7">
      <c r="A31" s="314"/>
      <c r="B31" s="145" t="s">
        <v>71</v>
      </c>
      <c r="C31" s="76" t="str">
        <f>IF(ISNA(VLOOKUP(B31,T変換,2,FALSE)),"",VLOOKUP(B31,T変換,2,FALSE))</f>
        <v xml:space="preserve"> レッドフォックス</v>
      </c>
      <c r="E31" s="314"/>
      <c r="F31" s="145" t="s">
        <v>44</v>
      </c>
      <c r="G31" s="76" t="str">
        <f t="shared" si="3"/>
        <v/>
      </c>
    </row>
    <row r="32" spans="1:7">
      <c r="A32" s="314"/>
      <c r="B32" s="145" t="s">
        <v>72</v>
      </c>
      <c r="C32" s="76" t="str">
        <f>IF(ISNA(VLOOKUP(B32,T変換,2,FALSE)),"",VLOOKUP(B32,T変換,2,FALSE))</f>
        <v xml:space="preserve"> 櫻組</v>
      </c>
      <c r="E32" s="314"/>
      <c r="F32" s="145" t="s">
        <v>45</v>
      </c>
      <c r="G32" s="76" t="str">
        <f t="shared" si="3"/>
        <v/>
      </c>
    </row>
    <row r="33" spans="1:7">
      <c r="A33" s="315"/>
      <c r="B33" s="145" t="s">
        <v>73</v>
      </c>
      <c r="C33" s="76" t="str">
        <f>IF(ISNA(VLOOKUP(B33,T変換,2,FALSE)),"",VLOOKUP(B33,T変換,2,FALSE))</f>
        <v/>
      </c>
      <c r="E33" s="314"/>
      <c r="F33" s="145" t="s">
        <v>46</v>
      </c>
      <c r="G33" s="76" t="str">
        <f t="shared" si="3"/>
        <v/>
      </c>
    </row>
    <row r="34" spans="1:7">
      <c r="B34" s="37"/>
      <c r="E34" s="314"/>
      <c r="F34" s="145" t="s">
        <v>47</v>
      </c>
      <c r="G34" s="76" t="str">
        <f t="shared" si="3"/>
        <v/>
      </c>
    </row>
    <row r="35" spans="1:7">
      <c r="A35" s="313" t="s">
        <v>66</v>
      </c>
      <c r="B35" s="145" t="s">
        <v>74</v>
      </c>
      <c r="C35" s="76" t="str">
        <f>IF(ISNA(VLOOKUP(B35,T変換,2,FALSE)),"",VLOOKUP(B35,T変換,2,FALSE))</f>
        <v xml:space="preserve"> グロッキーズ</v>
      </c>
      <c r="E35" s="315"/>
      <c r="F35" s="145" t="s">
        <v>228</v>
      </c>
      <c r="G35" s="76" t="str">
        <f t="shared" si="3"/>
        <v/>
      </c>
    </row>
    <row r="36" spans="1:7">
      <c r="A36" s="314"/>
      <c r="B36" s="145" t="s">
        <v>75</v>
      </c>
      <c r="C36" s="76" t="str">
        <f>IF(ISNA(VLOOKUP(B36,T変換,2,FALSE)),"",VLOOKUP(B36,T変換,2,FALSE))</f>
        <v xml:space="preserve"> ひまわり</v>
      </c>
      <c r="F36" s="37"/>
    </row>
    <row r="37" spans="1:7">
      <c r="A37" s="314"/>
      <c r="B37" s="145" t="s">
        <v>76</v>
      </c>
      <c r="C37" s="76" t="str">
        <f t="shared" ref="C37:C38" si="5">IF(ISNA(VLOOKUP(B37,T変換,2,FALSE)),"",VLOOKUP(B37,T変換,2,FALSE))</f>
        <v xml:space="preserve"> レディファイターズ</v>
      </c>
      <c r="F37" s="37"/>
    </row>
    <row r="38" spans="1:7">
      <c r="A38" s="315"/>
      <c r="B38" s="145" t="s">
        <v>77</v>
      </c>
      <c r="C38" s="76" t="str">
        <f t="shared" si="5"/>
        <v xml:space="preserve"> ワンダフルマザーズ</v>
      </c>
      <c r="F38" s="37"/>
    </row>
    <row r="39" spans="1:7">
      <c r="F39" s="37"/>
    </row>
    <row r="40" spans="1:7">
      <c r="F40" s="37"/>
    </row>
    <row r="41" spans="1:7">
      <c r="F41" s="37"/>
    </row>
  </sheetData>
  <mergeCells count="7">
    <mergeCell ref="E20:E35"/>
    <mergeCell ref="E3:E18"/>
    <mergeCell ref="A3:A10"/>
    <mergeCell ref="A12:A19"/>
    <mergeCell ref="A21:A27"/>
    <mergeCell ref="A29:A33"/>
    <mergeCell ref="A35:A38"/>
  </mergeCells>
  <phoneticPr fontId="3"/>
  <pageMargins left="0.39370078740157483" right="0.19685039370078741" top="0.39370078740157483" bottom="0.19685039370078741" header="0.31496062992125984" footer="0.31496062992125984"/>
  <pageSetup paperSize="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FEC8-76DB-496C-8DBC-BD666F00AA0C}">
  <sheetPr>
    <pageSetUpPr fitToPage="1"/>
  </sheetPr>
  <dimension ref="A3:J197"/>
  <sheetViews>
    <sheetView topLeftCell="A4" zoomScaleNormal="100" workbookViewId="0">
      <selection activeCell="J30" sqref="J30"/>
    </sheetView>
    <sheetView tabSelected="1" topLeftCell="A138" workbookViewId="1">
      <selection activeCell="C164" sqref="C164"/>
    </sheetView>
  </sheetViews>
  <sheetFormatPr defaultColWidth="8.75" defaultRowHeight="15.75"/>
  <cols>
    <col min="1" max="1" width="5.5" style="243" bestFit="1" customWidth="1"/>
    <col min="2" max="2" width="15" style="243" bestFit="1" customWidth="1"/>
    <col min="3" max="3" width="11.25" style="243" bestFit="1" customWidth="1"/>
    <col min="4" max="4" width="15.75" style="243" bestFit="1" customWidth="1"/>
    <col min="5" max="5" width="5.5" style="243" bestFit="1" customWidth="1"/>
    <col min="6" max="6" width="15.75" style="243" customWidth="1"/>
    <col min="7" max="9" width="8.625" style="244" customWidth="1"/>
    <col min="10" max="10" width="9.875" style="245" customWidth="1"/>
    <col min="11" max="16384" width="8.75" style="243"/>
  </cols>
  <sheetData>
    <row r="3" spans="1:10">
      <c r="B3" s="243">
        <v>2</v>
      </c>
      <c r="C3" s="243">
        <v>3</v>
      </c>
      <c r="D3" s="243">
        <v>4</v>
      </c>
      <c r="G3" s="244">
        <v>600</v>
      </c>
      <c r="H3" s="244">
        <v>900</v>
      </c>
      <c r="I3" s="244">
        <v>600</v>
      </c>
    </row>
    <row r="4" spans="1:10" ht="31.5">
      <c r="A4" s="246" t="s">
        <v>401</v>
      </c>
      <c r="B4" s="246" t="s">
        <v>402</v>
      </c>
      <c r="C4" s="246" t="s">
        <v>403</v>
      </c>
      <c r="D4" s="246" t="s">
        <v>404</v>
      </c>
      <c r="E4" s="246" t="s">
        <v>405</v>
      </c>
      <c r="F4" s="246" t="s">
        <v>406</v>
      </c>
      <c r="G4" s="247" t="s">
        <v>407</v>
      </c>
      <c r="H4" s="248" t="s">
        <v>408</v>
      </c>
      <c r="I4" s="247" t="s">
        <v>409</v>
      </c>
      <c r="J4" s="249" t="s">
        <v>410</v>
      </c>
    </row>
    <row r="5" spans="1:10">
      <c r="A5" s="250">
        <v>1</v>
      </c>
      <c r="B5" s="250" t="s">
        <v>804</v>
      </c>
      <c r="C5" s="250" t="s">
        <v>689</v>
      </c>
      <c r="D5" s="250" t="s">
        <v>441</v>
      </c>
      <c r="E5" s="250">
        <f t="shared" ref="E5:E36" si="0">+A5</f>
        <v>1</v>
      </c>
      <c r="F5" s="250"/>
      <c r="G5" s="251">
        <f>COUNTIF(予定・結果!Q:Q,'UMP2024'!$A5)</f>
        <v>0</v>
      </c>
      <c r="H5" s="251">
        <f>COUNTIF(予定・結果!R:R,'UMP2024'!$A5)</f>
        <v>0</v>
      </c>
      <c r="I5" s="251">
        <f>COUNTIF(予定・結果!S:V,'UMP2024'!$A5)</f>
        <v>0</v>
      </c>
      <c r="J5" s="252">
        <f t="shared" ref="J5:J36" si="1">(G5*G$3)+(H5*H$3)+(I5*I$3)</f>
        <v>0</v>
      </c>
    </row>
    <row r="6" spans="1:10">
      <c r="A6" s="250">
        <v>2</v>
      </c>
      <c r="B6" s="250" t="s">
        <v>411</v>
      </c>
      <c r="C6" s="250" t="s">
        <v>664</v>
      </c>
      <c r="D6" s="250" t="s">
        <v>607</v>
      </c>
      <c r="E6" s="250">
        <f t="shared" si="0"/>
        <v>2</v>
      </c>
      <c r="F6" s="250"/>
      <c r="G6" s="251">
        <f>COUNTIF(予定・結果!Q:Q,'UMP2024'!$A6)</f>
        <v>0</v>
      </c>
      <c r="H6" s="251">
        <f>COUNTIF(予定・結果!R:R,'UMP2024'!$A6)</f>
        <v>0</v>
      </c>
      <c r="I6" s="251">
        <f>COUNTIF(予定・結果!S:V,'UMP2024'!$A6)</f>
        <v>0</v>
      </c>
      <c r="J6" s="252">
        <f t="shared" si="1"/>
        <v>0</v>
      </c>
    </row>
    <row r="7" spans="1:10">
      <c r="A7" s="250">
        <v>3</v>
      </c>
      <c r="B7" s="250" t="s">
        <v>412</v>
      </c>
      <c r="C7" s="250" t="s">
        <v>839</v>
      </c>
      <c r="D7" s="250" t="s">
        <v>803</v>
      </c>
      <c r="E7" s="250">
        <f t="shared" si="0"/>
        <v>3</v>
      </c>
      <c r="F7" s="250"/>
      <c r="G7" s="251">
        <f>COUNTIF(予定・結果!Q:Q,'UMP2024'!$A7)</f>
        <v>0</v>
      </c>
      <c r="H7" s="251">
        <f>COUNTIF(予定・結果!R:R,'UMP2024'!$A7)</f>
        <v>2</v>
      </c>
      <c r="I7" s="251">
        <f>COUNTIF(予定・結果!S:V,'UMP2024'!$A7)</f>
        <v>1</v>
      </c>
      <c r="J7" s="252">
        <f t="shared" si="1"/>
        <v>2400</v>
      </c>
    </row>
    <row r="8" spans="1:10">
      <c r="A8" s="250">
        <v>4</v>
      </c>
      <c r="B8" s="250" t="s">
        <v>413</v>
      </c>
      <c r="C8" s="250" t="s">
        <v>747</v>
      </c>
      <c r="D8" s="250" t="s">
        <v>639</v>
      </c>
      <c r="E8" s="250">
        <f t="shared" si="0"/>
        <v>4</v>
      </c>
      <c r="F8" s="250"/>
      <c r="G8" s="251">
        <f>COUNTIF(予定・結果!Q:Q,'UMP2024'!$A8)</f>
        <v>0</v>
      </c>
      <c r="H8" s="251">
        <f>COUNTIF(予定・結果!R:R,'UMP2024'!$A8)</f>
        <v>1</v>
      </c>
      <c r="I8" s="251">
        <f>COUNTIF(予定・結果!S:V,'UMP2024'!$A8)</f>
        <v>6</v>
      </c>
      <c r="J8" s="252">
        <f t="shared" si="1"/>
        <v>4500</v>
      </c>
    </row>
    <row r="9" spans="1:10">
      <c r="A9" s="250">
        <v>5</v>
      </c>
      <c r="B9" s="250" t="s">
        <v>414</v>
      </c>
      <c r="C9" s="250" t="s">
        <v>415</v>
      </c>
      <c r="D9" s="250" t="s">
        <v>416</v>
      </c>
      <c r="E9" s="250">
        <f t="shared" si="0"/>
        <v>5</v>
      </c>
      <c r="F9" s="250"/>
      <c r="G9" s="251">
        <f>COUNTIF(予定・結果!Q:Q,'UMP2024'!$A9)</f>
        <v>0</v>
      </c>
      <c r="H9" s="251">
        <f>COUNTIF(予定・結果!R:R,'UMP2024'!$A9)</f>
        <v>0</v>
      </c>
      <c r="I9" s="251">
        <f>COUNTIF(予定・結果!S:V,'UMP2024'!$A9)</f>
        <v>1</v>
      </c>
      <c r="J9" s="252">
        <f t="shared" si="1"/>
        <v>600</v>
      </c>
    </row>
    <row r="10" spans="1:10">
      <c r="A10" s="250">
        <v>6</v>
      </c>
      <c r="B10" s="250" t="s">
        <v>417</v>
      </c>
      <c r="C10" s="250" t="s">
        <v>665</v>
      </c>
      <c r="D10" s="250" t="s">
        <v>608</v>
      </c>
      <c r="E10" s="250">
        <f t="shared" si="0"/>
        <v>6</v>
      </c>
      <c r="F10" s="250"/>
      <c r="G10" s="251">
        <f>COUNTIF(予定・結果!Q:Q,'UMP2024'!$A10)</f>
        <v>0</v>
      </c>
      <c r="H10" s="251">
        <f>COUNTIF(予定・結果!R:R,'UMP2024'!$A10)</f>
        <v>0</v>
      </c>
      <c r="I10" s="251">
        <f>COUNTIF(予定・結果!S:V,'UMP2024'!$A10)</f>
        <v>1</v>
      </c>
      <c r="J10" s="252">
        <f t="shared" si="1"/>
        <v>600</v>
      </c>
    </row>
    <row r="11" spans="1:10">
      <c r="A11" s="250">
        <v>7</v>
      </c>
      <c r="B11" s="250" t="s">
        <v>418</v>
      </c>
      <c r="C11" s="250" t="s">
        <v>419</v>
      </c>
      <c r="D11" s="250" t="s">
        <v>420</v>
      </c>
      <c r="E11" s="250">
        <f t="shared" si="0"/>
        <v>7</v>
      </c>
      <c r="F11" s="250"/>
      <c r="G11" s="251">
        <f>COUNTIF(予定・結果!Q:Q,'UMP2024'!$A11)</f>
        <v>0</v>
      </c>
      <c r="H11" s="251">
        <f>COUNTIF(予定・結果!R:R,'UMP2024'!$A11)</f>
        <v>0</v>
      </c>
      <c r="I11" s="251">
        <f>COUNTIF(予定・結果!S:V,'UMP2024'!$A11)</f>
        <v>0</v>
      </c>
      <c r="J11" s="252">
        <f t="shared" si="1"/>
        <v>0</v>
      </c>
    </row>
    <row r="12" spans="1:10">
      <c r="A12" s="250">
        <v>8</v>
      </c>
      <c r="B12" s="250" t="s">
        <v>805</v>
      </c>
      <c r="C12" s="250" t="s">
        <v>802</v>
      </c>
      <c r="D12" s="250" t="s">
        <v>650</v>
      </c>
      <c r="E12" s="250">
        <f t="shared" si="0"/>
        <v>8</v>
      </c>
      <c r="F12" s="250"/>
      <c r="G12" s="251">
        <f>COUNTIF(予定・結果!Q:Q,'UMP2024'!$A12)</f>
        <v>0</v>
      </c>
      <c r="H12" s="251">
        <f>COUNTIF(予定・結果!R:R,'UMP2024'!$A12)</f>
        <v>0</v>
      </c>
      <c r="I12" s="251">
        <f>COUNTIF(予定・結果!S:V,'UMP2024'!$A12)</f>
        <v>0</v>
      </c>
      <c r="J12" s="252">
        <f t="shared" si="1"/>
        <v>0</v>
      </c>
    </row>
    <row r="13" spans="1:10">
      <c r="A13" s="250">
        <v>9</v>
      </c>
      <c r="B13" s="250" t="s">
        <v>421</v>
      </c>
      <c r="C13" s="250" t="s">
        <v>666</v>
      </c>
      <c r="D13" s="250" t="s">
        <v>422</v>
      </c>
      <c r="E13" s="250">
        <f t="shared" si="0"/>
        <v>9</v>
      </c>
      <c r="F13" s="250"/>
      <c r="G13" s="251">
        <f>COUNTIF(予定・結果!Q:Q,'UMP2024'!$A13)</f>
        <v>2</v>
      </c>
      <c r="H13" s="251">
        <f>COUNTIF(予定・結果!R:R,'UMP2024'!$A13)</f>
        <v>2</v>
      </c>
      <c r="I13" s="251">
        <f>COUNTIF(予定・結果!S:V,'UMP2024'!$A13)</f>
        <v>0</v>
      </c>
      <c r="J13" s="252">
        <f t="shared" si="1"/>
        <v>3000</v>
      </c>
    </row>
    <row r="14" spans="1:10">
      <c r="A14" s="250">
        <v>10</v>
      </c>
      <c r="B14" s="250" t="s">
        <v>423</v>
      </c>
      <c r="C14" s="250" t="s">
        <v>424</v>
      </c>
      <c r="D14" s="250" t="s">
        <v>425</v>
      </c>
      <c r="E14" s="250">
        <f t="shared" si="0"/>
        <v>10</v>
      </c>
      <c r="F14" s="250"/>
      <c r="G14" s="251">
        <f>COUNTIF(予定・結果!Q:Q,'UMP2024'!$A14)</f>
        <v>0</v>
      </c>
      <c r="H14" s="251">
        <f>COUNTIF(予定・結果!R:R,'UMP2024'!$A14)</f>
        <v>0</v>
      </c>
      <c r="I14" s="251">
        <f>COUNTIF(予定・結果!S:V,'UMP2024'!$A14)</f>
        <v>0</v>
      </c>
      <c r="J14" s="252">
        <f t="shared" si="1"/>
        <v>0</v>
      </c>
    </row>
    <row r="15" spans="1:10">
      <c r="A15" s="250">
        <v>11</v>
      </c>
      <c r="B15" s="250" t="s">
        <v>426</v>
      </c>
      <c r="C15" s="250" t="s">
        <v>427</v>
      </c>
      <c r="D15" s="250" t="s">
        <v>648</v>
      </c>
      <c r="E15" s="250">
        <f t="shared" si="0"/>
        <v>11</v>
      </c>
      <c r="F15" s="250"/>
      <c r="G15" s="251">
        <f>COUNTIF(予定・結果!Q:Q,'UMP2024'!$A15)</f>
        <v>3</v>
      </c>
      <c r="H15" s="251">
        <f>COUNTIF(予定・結果!R:R,'UMP2024'!$A15)</f>
        <v>4</v>
      </c>
      <c r="I15" s="251">
        <f>COUNTIF(予定・結果!S:V,'UMP2024'!$A15)</f>
        <v>5</v>
      </c>
      <c r="J15" s="252">
        <f t="shared" si="1"/>
        <v>8400</v>
      </c>
    </row>
    <row r="16" spans="1:10">
      <c r="A16" s="250">
        <v>12</v>
      </c>
      <c r="B16" s="250" t="s">
        <v>428</v>
      </c>
      <c r="C16" s="250" t="s">
        <v>744</v>
      </c>
      <c r="D16" s="250" t="s">
        <v>429</v>
      </c>
      <c r="E16" s="250">
        <f t="shared" si="0"/>
        <v>12</v>
      </c>
      <c r="F16" s="250"/>
      <c r="G16" s="251">
        <f>COUNTIF(予定・結果!Q:Q,'UMP2024'!$A16)</f>
        <v>0</v>
      </c>
      <c r="H16" s="251">
        <f>COUNTIF(予定・結果!R:R,'UMP2024'!$A16)</f>
        <v>0</v>
      </c>
      <c r="I16" s="251">
        <f>COUNTIF(予定・結果!S:V,'UMP2024'!$A16)</f>
        <v>0</v>
      </c>
      <c r="J16" s="252">
        <f t="shared" si="1"/>
        <v>0</v>
      </c>
    </row>
    <row r="17" spans="1:10">
      <c r="A17" s="250">
        <v>13</v>
      </c>
      <c r="B17" s="250" t="s">
        <v>430</v>
      </c>
      <c r="C17" s="250" t="s">
        <v>753</v>
      </c>
      <c r="D17" s="250" t="s">
        <v>642</v>
      </c>
      <c r="E17" s="250">
        <f t="shared" si="0"/>
        <v>13</v>
      </c>
      <c r="F17" s="250"/>
      <c r="G17" s="251">
        <f>COUNTIF(予定・結果!Q:Q,'UMP2024'!$A17)</f>
        <v>0</v>
      </c>
      <c r="H17" s="251">
        <f>COUNTIF(予定・結果!R:R,'UMP2024'!$A17)</f>
        <v>0</v>
      </c>
      <c r="I17" s="251">
        <f>COUNTIF(予定・結果!S:V,'UMP2024'!$A17)</f>
        <v>0</v>
      </c>
      <c r="J17" s="252">
        <f t="shared" si="1"/>
        <v>0</v>
      </c>
    </row>
    <row r="18" spans="1:10">
      <c r="A18" s="250">
        <v>14</v>
      </c>
      <c r="B18" s="250" t="s">
        <v>806</v>
      </c>
      <c r="C18" s="250" t="s">
        <v>760</v>
      </c>
      <c r="D18" s="250" t="s">
        <v>646</v>
      </c>
      <c r="E18" s="250">
        <f t="shared" si="0"/>
        <v>14</v>
      </c>
      <c r="F18" s="250"/>
      <c r="G18" s="251">
        <f>COUNTIF(予定・結果!Q:Q,'UMP2024'!$A18)</f>
        <v>0</v>
      </c>
      <c r="H18" s="251">
        <f>COUNTIF(予定・結果!R:R,'UMP2024'!$A18)</f>
        <v>0</v>
      </c>
      <c r="I18" s="251">
        <f>COUNTIF(予定・結果!S:V,'UMP2024'!$A18)</f>
        <v>1</v>
      </c>
      <c r="J18" s="252">
        <f t="shared" si="1"/>
        <v>600</v>
      </c>
    </row>
    <row r="19" spans="1:10">
      <c r="A19" s="250">
        <v>15</v>
      </c>
      <c r="B19" s="250" t="s">
        <v>431</v>
      </c>
      <c r="C19" s="250" t="s">
        <v>667</v>
      </c>
      <c r="D19" s="250" t="s">
        <v>432</v>
      </c>
      <c r="E19" s="250">
        <f t="shared" si="0"/>
        <v>15</v>
      </c>
      <c r="F19" s="250"/>
      <c r="G19" s="251">
        <f>COUNTIF(予定・結果!Q:Q,'UMP2024'!$A19)</f>
        <v>0</v>
      </c>
      <c r="H19" s="251">
        <f>COUNTIF(予定・結果!R:R,'UMP2024'!$A19)</f>
        <v>0</v>
      </c>
      <c r="I19" s="251">
        <f>COUNTIF(予定・結果!S:V,'UMP2024'!$A19)</f>
        <v>0</v>
      </c>
      <c r="J19" s="252">
        <f t="shared" si="1"/>
        <v>0</v>
      </c>
    </row>
    <row r="20" spans="1:10">
      <c r="A20" s="250">
        <v>16</v>
      </c>
      <c r="B20" s="250" t="s">
        <v>433</v>
      </c>
      <c r="C20" s="250" t="s">
        <v>676</v>
      </c>
      <c r="D20" s="250" t="s">
        <v>434</v>
      </c>
      <c r="E20" s="250">
        <f t="shared" si="0"/>
        <v>16</v>
      </c>
      <c r="F20" s="250"/>
      <c r="G20" s="251">
        <f>COUNTIF(予定・結果!Q:Q,'UMP2024'!$A20)</f>
        <v>0</v>
      </c>
      <c r="H20" s="251">
        <f>COUNTIF(予定・結果!R:R,'UMP2024'!$A20)</f>
        <v>0</v>
      </c>
      <c r="I20" s="251">
        <f>COUNTIF(予定・結果!S:V,'UMP2024'!$A20)</f>
        <v>0</v>
      </c>
      <c r="J20" s="252">
        <f t="shared" si="1"/>
        <v>0</v>
      </c>
    </row>
    <row r="21" spans="1:10">
      <c r="A21" s="250">
        <v>17</v>
      </c>
      <c r="B21" s="250" t="s">
        <v>435</v>
      </c>
      <c r="C21" s="250" t="s">
        <v>726</v>
      </c>
      <c r="D21" s="250" t="s">
        <v>436</v>
      </c>
      <c r="E21" s="250">
        <f t="shared" si="0"/>
        <v>17</v>
      </c>
      <c r="F21" s="250"/>
      <c r="G21" s="251">
        <f>COUNTIF(予定・結果!Q:Q,'UMP2024'!$A21)</f>
        <v>0</v>
      </c>
      <c r="H21" s="251">
        <f>COUNTIF(予定・結果!R:R,'UMP2024'!$A21)</f>
        <v>0</v>
      </c>
      <c r="I21" s="251">
        <f>COUNTIF(予定・結果!S:V,'UMP2024'!$A21)</f>
        <v>0</v>
      </c>
      <c r="J21" s="252">
        <f t="shared" si="1"/>
        <v>0</v>
      </c>
    </row>
    <row r="22" spans="1:10">
      <c r="A22" s="250">
        <v>18</v>
      </c>
      <c r="B22" s="250" t="s">
        <v>437</v>
      </c>
      <c r="C22" s="250" t="s">
        <v>438</v>
      </c>
      <c r="D22" s="250" t="s">
        <v>425</v>
      </c>
      <c r="E22" s="250">
        <f t="shared" si="0"/>
        <v>18</v>
      </c>
      <c r="F22" s="250"/>
      <c r="G22" s="251">
        <f>COUNTIF(予定・結果!Q:Q,'UMP2024'!$A22)</f>
        <v>0</v>
      </c>
      <c r="H22" s="251">
        <f>COUNTIF(予定・結果!R:R,'UMP2024'!$A22)</f>
        <v>0</v>
      </c>
      <c r="I22" s="251">
        <f>COUNTIF(予定・結果!S:V,'UMP2024'!$A22)</f>
        <v>0</v>
      </c>
      <c r="J22" s="252">
        <f t="shared" si="1"/>
        <v>0</v>
      </c>
    </row>
    <row r="23" spans="1:10">
      <c r="A23" s="250">
        <v>19</v>
      </c>
      <c r="B23" s="250" t="s">
        <v>851</v>
      </c>
      <c r="C23" s="250" t="s">
        <v>708</v>
      </c>
      <c r="D23" s="250" t="s">
        <v>623</v>
      </c>
      <c r="E23" s="250">
        <f t="shared" si="0"/>
        <v>19</v>
      </c>
      <c r="F23" s="250"/>
      <c r="G23" s="251">
        <f>COUNTIF(予定・結果!Q:Q,'UMP2024'!$A23)</f>
        <v>0</v>
      </c>
      <c r="H23" s="251">
        <f>COUNTIF(予定・結果!R:R,'UMP2024'!$A23)</f>
        <v>0</v>
      </c>
      <c r="I23" s="251">
        <f>COUNTIF(予定・結果!S:V,'UMP2024'!$A23)</f>
        <v>0</v>
      </c>
      <c r="J23" s="252">
        <f t="shared" si="1"/>
        <v>0</v>
      </c>
    </row>
    <row r="24" spans="1:10">
      <c r="A24" s="250">
        <v>20</v>
      </c>
      <c r="B24" s="250" t="s">
        <v>439</v>
      </c>
      <c r="C24" s="250" t="s">
        <v>440</v>
      </c>
      <c r="D24" s="250" t="s">
        <v>441</v>
      </c>
      <c r="E24" s="250">
        <f t="shared" si="0"/>
        <v>20</v>
      </c>
      <c r="F24" s="250"/>
      <c r="G24" s="251">
        <f>COUNTIF(予定・結果!Q:Q,'UMP2024'!$A24)</f>
        <v>0</v>
      </c>
      <c r="H24" s="251">
        <f>COUNTIF(予定・結果!R:R,'UMP2024'!$A24)</f>
        <v>0</v>
      </c>
      <c r="I24" s="251">
        <f>COUNTIF(予定・結果!S:V,'UMP2024'!$A24)</f>
        <v>1</v>
      </c>
      <c r="J24" s="252">
        <f t="shared" si="1"/>
        <v>600</v>
      </c>
    </row>
    <row r="25" spans="1:10">
      <c r="A25" s="250">
        <v>21</v>
      </c>
      <c r="B25" s="250" t="s">
        <v>442</v>
      </c>
      <c r="C25" s="250" t="s">
        <v>766</v>
      </c>
      <c r="D25" s="250" t="s">
        <v>649</v>
      </c>
      <c r="E25" s="250">
        <f t="shared" si="0"/>
        <v>21</v>
      </c>
      <c r="F25" s="250"/>
      <c r="G25" s="251">
        <f>COUNTIF(予定・結果!Q:Q,'UMP2024'!$A25)</f>
        <v>0</v>
      </c>
      <c r="H25" s="251">
        <f>COUNTIF(予定・結果!R:R,'UMP2024'!$A25)</f>
        <v>0</v>
      </c>
      <c r="I25" s="251">
        <f>COUNTIF(予定・結果!S:V,'UMP2024'!$A25)</f>
        <v>0</v>
      </c>
      <c r="J25" s="252">
        <f t="shared" si="1"/>
        <v>0</v>
      </c>
    </row>
    <row r="26" spans="1:10">
      <c r="A26" s="250">
        <v>22</v>
      </c>
      <c r="B26" s="250" t="s">
        <v>443</v>
      </c>
      <c r="C26" s="250" t="s">
        <v>444</v>
      </c>
      <c r="D26" s="250" t="s">
        <v>425</v>
      </c>
      <c r="E26" s="250">
        <f t="shared" si="0"/>
        <v>22</v>
      </c>
      <c r="F26" s="250"/>
      <c r="G26" s="251">
        <f>COUNTIF(予定・結果!Q:Q,'UMP2024'!$A26)</f>
        <v>0</v>
      </c>
      <c r="H26" s="251">
        <f>COUNTIF(予定・結果!R:R,'UMP2024'!$A26)</f>
        <v>0</v>
      </c>
      <c r="I26" s="251">
        <f>COUNTIF(予定・結果!S:V,'UMP2024'!$A26)</f>
        <v>1</v>
      </c>
      <c r="J26" s="252">
        <f t="shared" si="1"/>
        <v>600</v>
      </c>
    </row>
    <row r="27" spans="1:10">
      <c r="A27" s="250">
        <v>23</v>
      </c>
      <c r="B27" s="250" t="s">
        <v>445</v>
      </c>
      <c r="C27" s="250" t="s">
        <v>446</v>
      </c>
      <c r="D27" s="250" t="s">
        <v>650</v>
      </c>
      <c r="E27" s="250">
        <f t="shared" si="0"/>
        <v>23</v>
      </c>
      <c r="F27" s="250"/>
      <c r="G27" s="251">
        <f>COUNTIF(予定・結果!Q:Q,'UMP2024'!$A27)</f>
        <v>0</v>
      </c>
      <c r="H27" s="251">
        <f>COUNTIF(予定・結果!R:R,'UMP2024'!$A27)</f>
        <v>0</v>
      </c>
      <c r="I27" s="251">
        <f>COUNTIF(予定・結果!S:V,'UMP2024'!$A27)</f>
        <v>0</v>
      </c>
      <c r="J27" s="252">
        <f t="shared" si="1"/>
        <v>0</v>
      </c>
    </row>
    <row r="28" spans="1:10">
      <c r="A28" s="250">
        <v>24</v>
      </c>
      <c r="B28" s="250" t="s">
        <v>447</v>
      </c>
      <c r="C28" s="250" t="s">
        <v>661</v>
      </c>
      <c r="D28" s="250" t="s">
        <v>605</v>
      </c>
      <c r="E28" s="250">
        <f t="shared" si="0"/>
        <v>24</v>
      </c>
      <c r="F28" s="250"/>
      <c r="G28" s="251">
        <f>COUNTIF(予定・結果!Q:Q,'UMP2024'!$A28)</f>
        <v>0</v>
      </c>
      <c r="H28" s="251">
        <f>COUNTIF(予定・結果!R:R,'UMP2024'!$A28)</f>
        <v>3</v>
      </c>
      <c r="I28" s="251">
        <f>COUNTIF(予定・結果!S:V,'UMP2024'!$A28)</f>
        <v>4</v>
      </c>
      <c r="J28" s="252">
        <f t="shared" si="1"/>
        <v>5100</v>
      </c>
    </row>
    <row r="29" spans="1:10">
      <c r="A29" s="250">
        <v>25</v>
      </c>
      <c r="B29" s="250" t="s">
        <v>448</v>
      </c>
      <c r="C29" s="250" t="s">
        <v>449</v>
      </c>
      <c r="D29" s="250" t="s">
        <v>642</v>
      </c>
      <c r="E29" s="250">
        <f t="shared" si="0"/>
        <v>25</v>
      </c>
      <c r="F29" s="250"/>
      <c r="G29" s="251">
        <f>COUNTIF(予定・結果!Q:Q,'UMP2024'!$A29)</f>
        <v>0</v>
      </c>
      <c r="H29" s="251">
        <f>COUNTIF(予定・結果!R:R,'UMP2024'!$A29)</f>
        <v>0</v>
      </c>
      <c r="I29" s="251">
        <f>COUNTIF(予定・結果!S:V,'UMP2024'!$A29)</f>
        <v>1</v>
      </c>
      <c r="J29" s="252">
        <f t="shared" si="1"/>
        <v>600</v>
      </c>
    </row>
    <row r="30" spans="1:10">
      <c r="A30" s="250">
        <v>26</v>
      </c>
      <c r="B30" s="250" t="s">
        <v>450</v>
      </c>
      <c r="C30" s="250" t="s">
        <v>451</v>
      </c>
      <c r="D30" s="250" t="s">
        <v>625</v>
      </c>
      <c r="E30" s="250">
        <f t="shared" si="0"/>
        <v>26</v>
      </c>
      <c r="F30" s="250"/>
      <c r="G30" s="251">
        <f>COUNTIF(予定・結果!Q:Q,'UMP2024'!$A30)</f>
        <v>0</v>
      </c>
      <c r="H30" s="251">
        <f>COUNTIF(予定・結果!R:R,'UMP2024'!$A30)</f>
        <v>5</v>
      </c>
      <c r="I30" s="251">
        <f>COUNTIF(予定・結果!S:V,'UMP2024'!$A30)</f>
        <v>4</v>
      </c>
      <c r="J30" s="252">
        <f t="shared" si="1"/>
        <v>6900</v>
      </c>
    </row>
    <row r="31" spans="1:10">
      <c r="A31" s="250">
        <v>27</v>
      </c>
      <c r="B31" s="250" t="s">
        <v>452</v>
      </c>
      <c r="C31" s="250" t="s">
        <v>779</v>
      </c>
      <c r="D31" s="250" t="s">
        <v>453</v>
      </c>
      <c r="E31" s="250">
        <f t="shared" si="0"/>
        <v>27</v>
      </c>
      <c r="F31" s="250"/>
      <c r="G31" s="251">
        <f>COUNTIF(予定・結果!Q:Q,'UMP2024'!$A31)</f>
        <v>0</v>
      </c>
      <c r="H31" s="251">
        <f>COUNTIF(予定・結果!R:R,'UMP2024'!$A31)</f>
        <v>0</v>
      </c>
      <c r="I31" s="251">
        <f>COUNTIF(予定・結果!S:V,'UMP2024'!$A31)</f>
        <v>3</v>
      </c>
      <c r="J31" s="252">
        <f t="shared" si="1"/>
        <v>1800</v>
      </c>
    </row>
    <row r="32" spans="1:10">
      <c r="A32" s="250">
        <v>28</v>
      </c>
      <c r="B32" s="250" t="s">
        <v>454</v>
      </c>
      <c r="C32" s="250" t="s">
        <v>713</v>
      </c>
      <c r="D32" s="250" t="s">
        <v>621</v>
      </c>
      <c r="E32" s="250">
        <f t="shared" si="0"/>
        <v>28</v>
      </c>
      <c r="F32" s="250"/>
      <c r="G32" s="251">
        <f>COUNTIF(予定・結果!Q:Q,'UMP2024'!$A32)</f>
        <v>0</v>
      </c>
      <c r="H32" s="251">
        <f>COUNTIF(予定・結果!R:R,'UMP2024'!$A32)</f>
        <v>0</v>
      </c>
      <c r="I32" s="251">
        <f>COUNTIF(予定・結果!S:V,'UMP2024'!$A32)</f>
        <v>1</v>
      </c>
      <c r="J32" s="252">
        <f t="shared" si="1"/>
        <v>600</v>
      </c>
    </row>
    <row r="33" spans="1:10">
      <c r="A33" s="250">
        <v>29</v>
      </c>
      <c r="B33" s="250" t="s">
        <v>455</v>
      </c>
      <c r="C33" s="250" t="s">
        <v>682</v>
      </c>
      <c r="D33" s="250" t="s">
        <v>615</v>
      </c>
      <c r="E33" s="250">
        <f t="shared" si="0"/>
        <v>29</v>
      </c>
      <c r="F33" s="250"/>
      <c r="G33" s="251">
        <f>COUNTIF(予定・結果!Q:Q,'UMP2024'!$A33)</f>
        <v>0</v>
      </c>
      <c r="H33" s="251">
        <f>COUNTIF(予定・結果!R:R,'UMP2024'!$A33)</f>
        <v>0</v>
      </c>
      <c r="I33" s="251">
        <f>COUNTIF(予定・結果!S:V,'UMP2024'!$A33)</f>
        <v>1</v>
      </c>
      <c r="J33" s="252">
        <f t="shared" si="1"/>
        <v>600</v>
      </c>
    </row>
    <row r="34" spans="1:10">
      <c r="A34" s="250">
        <v>30</v>
      </c>
      <c r="B34" s="250" t="s">
        <v>456</v>
      </c>
      <c r="C34" s="250" t="s">
        <v>792</v>
      </c>
      <c r="D34" s="250" t="s">
        <v>659</v>
      </c>
      <c r="E34" s="250">
        <f t="shared" si="0"/>
        <v>30</v>
      </c>
      <c r="F34" s="250"/>
      <c r="G34" s="251">
        <f>COUNTIF(予定・結果!Q:Q,'UMP2024'!$A34)</f>
        <v>0</v>
      </c>
      <c r="H34" s="251">
        <f>COUNTIF(予定・結果!R:R,'UMP2024'!$A34)</f>
        <v>0</v>
      </c>
      <c r="I34" s="251">
        <f>COUNTIF(予定・結果!S:V,'UMP2024'!$A34)</f>
        <v>0</v>
      </c>
      <c r="J34" s="252">
        <f t="shared" si="1"/>
        <v>0</v>
      </c>
    </row>
    <row r="35" spans="1:10">
      <c r="A35" s="250">
        <v>31</v>
      </c>
      <c r="B35" s="250" t="s">
        <v>457</v>
      </c>
      <c r="C35" s="250" t="s">
        <v>458</v>
      </c>
      <c r="D35" s="250" t="s">
        <v>617</v>
      </c>
      <c r="E35" s="250">
        <f t="shared" si="0"/>
        <v>31</v>
      </c>
      <c r="F35" s="250"/>
      <c r="G35" s="251">
        <f>COUNTIF(予定・結果!Q:Q,'UMP2024'!$A35)</f>
        <v>0</v>
      </c>
      <c r="H35" s="251">
        <f>COUNTIF(予定・結果!R:R,'UMP2024'!$A35)</f>
        <v>0</v>
      </c>
      <c r="I35" s="251">
        <f>COUNTIF(予定・結果!S:V,'UMP2024'!$A35)</f>
        <v>1</v>
      </c>
      <c r="J35" s="252">
        <f t="shared" si="1"/>
        <v>600</v>
      </c>
    </row>
    <row r="36" spans="1:10">
      <c r="A36" s="250">
        <v>32</v>
      </c>
      <c r="B36" s="250" t="s">
        <v>459</v>
      </c>
      <c r="C36" s="250" t="s">
        <v>727</v>
      </c>
      <c r="D36" s="250" t="s">
        <v>460</v>
      </c>
      <c r="E36" s="250">
        <f t="shared" si="0"/>
        <v>32</v>
      </c>
      <c r="F36" s="250"/>
      <c r="G36" s="251">
        <f>COUNTIF(予定・結果!Q:Q,'UMP2024'!$A36)</f>
        <v>0</v>
      </c>
      <c r="H36" s="251">
        <f>COUNTIF(予定・結果!R:R,'UMP2024'!$A36)</f>
        <v>0</v>
      </c>
      <c r="I36" s="251">
        <f>COUNTIF(予定・結果!S:V,'UMP2024'!$A36)</f>
        <v>1</v>
      </c>
      <c r="J36" s="252">
        <f t="shared" si="1"/>
        <v>600</v>
      </c>
    </row>
    <row r="37" spans="1:10">
      <c r="A37" s="250">
        <v>33</v>
      </c>
      <c r="B37" s="250" t="s">
        <v>461</v>
      </c>
      <c r="C37" s="250" t="s">
        <v>709</v>
      </c>
      <c r="D37" s="250" t="s">
        <v>621</v>
      </c>
      <c r="E37" s="250">
        <f t="shared" ref="E37:E68" si="2">+A37</f>
        <v>33</v>
      </c>
      <c r="F37" s="250"/>
      <c r="G37" s="251">
        <f>COUNTIF(予定・結果!Q:Q,'UMP2024'!$A37)</f>
        <v>0</v>
      </c>
      <c r="H37" s="251">
        <f>COUNTIF(予定・結果!R:R,'UMP2024'!$A37)</f>
        <v>0</v>
      </c>
      <c r="I37" s="251">
        <f>COUNTIF(予定・結果!S:V,'UMP2024'!$A37)</f>
        <v>0</v>
      </c>
      <c r="J37" s="252">
        <f t="shared" ref="J37:J68" si="3">(G37*G$3)+(H37*H$3)+(I37*I$3)</f>
        <v>0</v>
      </c>
    </row>
    <row r="38" spans="1:10">
      <c r="A38" s="250">
        <v>34</v>
      </c>
      <c r="B38" s="250" t="s">
        <v>462</v>
      </c>
      <c r="C38" s="250" t="s">
        <v>463</v>
      </c>
      <c r="D38" s="250" t="s">
        <v>650</v>
      </c>
      <c r="E38" s="250">
        <f t="shared" si="2"/>
        <v>34</v>
      </c>
      <c r="F38" s="250"/>
      <c r="G38" s="251">
        <f>COUNTIF(予定・結果!Q:Q,'UMP2024'!$A38)</f>
        <v>0</v>
      </c>
      <c r="H38" s="251">
        <f>COUNTIF(予定・結果!R:R,'UMP2024'!$A38)</f>
        <v>0</v>
      </c>
      <c r="I38" s="251">
        <f>COUNTIF(予定・結果!S:V,'UMP2024'!$A38)</f>
        <v>4</v>
      </c>
      <c r="J38" s="252">
        <f t="shared" si="3"/>
        <v>2400</v>
      </c>
    </row>
    <row r="39" spans="1:10">
      <c r="A39" s="250">
        <v>35</v>
      </c>
      <c r="B39" s="250" t="s">
        <v>464</v>
      </c>
      <c r="C39" s="250" t="s">
        <v>759</v>
      </c>
      <c r="D39" s="250" t="s">
        <v>645</v>
      </c>
      <c r="E39" s="250">
        <f t="shared" si="2"/>
        <v>35</v>
      </c>
      <c r="F39" s="250"/>
      <c r="G39" s="251">
        <f>COUNTIF(予定・結果!Q:Q,'UMP2024'!$A39)</f>
        <v>0</v>
      </c>
      <c r="H39" s="251">
        <f>COUNTIF(予定・結果!R:R,'UMP2024'!$A39)</f>
        <v>0</v>
      </c>
      <c r="I39" s="251">
        <f>COUNTIF(予定・結果!S:V,'UMP2024'!$A39)</f>
        <v>0</v>
      </c>
      <c r="J39" s="252">
        <f t="shared" si="3"/>
        <v>0</v>
      </c>
    </row>
    <row r="40" spans="1:10">
      <c r="A40" s="250">
        <v>36</v>
      </c>
      <c r="B40" s="250" t="s">
        <v>807</v>
      </c>
      <c r="C40" s="250" t="s">
        <v>764</v>
      </c>
      <c r="D40" s="250" t="s">
        <v>647</v>
      </c>
      <c r="E40" s="250">
        <f t="shared" si="2"/>
        <v>36</v>
      </c>
      <c r="F40" s="250"/>
      <c r="G40" s="251">
        <f>COUNTIF(予定・結果!Q:Q,'UMP2024'!$A40)</f>
        <v>0</v>
      </c>
      <c r="H40" s="251">
        <f>COUNTIF(予定・結果!R:R,'UMP2024'!$A40)</f>
        <v>0</v>
      </c>
      <c r="I40" s="251">
        <f>COUNTIF(予定・結果!S:V,'UMP2024'!$A40)</f>
        <v>1</v>
      </c>
      <c r="J40" s="252">
        <f t="shared" si="3"/>
        <v>600</v>
      </c>
    </row>
    <row r="41" spans="1:10">
      <c r="A41" s="250">
        <v>37</v>
      </c>
      <c r="B41" s="250" t="s">
        <v>808</v>
      </c>
      <c r="C41" s="250" t="s">
        <v>668</v>
      </c>
      <c r="D41" s="250" t="s">
        <v>432</v>
      </c>
      <c r="E41" s="250">
        <f t="shared" si="2"/>
        <v>37</v>
      </c>
      <c r="F41" s="250"/>
      <c r="G41" s="251">
        <f>COUNTIF(予定・結果!Q:Q,'UMP2024'!$A41)</f>
        <v>0</v>
      </c>
      <c r="H41" s="251">
        <f>COUNTIF(予定・結果!R:R,'UMP2024'!$A41)</f>
        <v>0</v>
      </c>
      <c r="I41" s="251">
        <f>COUNTIF(予定・結果!S:V,'UMP2024'!$A41)</f>
        <v>0</v>
      </c>
      <c r="J41" s="252">
        <f t="shared" si="3"/>
        <v>0</v>
      </c>
    </row>
    <row r="42" spans="1:10">
      <c r="A42" s="250">
        <v>38</v>
      </c>
      <c r="B42" s="250" t="s">
        <v>465</v>
      </c>
      <c r="C42" s="250" t="s">
        <v>702</v>
      </c>
      <c r="D42" s="250" t="s">
        <v>619</v>
      </c>
      <c r="E42" s="250">
        <f t="shared" si="2"/>
        <v>38</v>
      </c>
      <c r="F42" s="250"/>
      <c r="G42" s="251">
        <f>COUNTIF(予定・結果!Q:Q,'UMP2024'!$A42)</f>
        <v>0</v>
      </c>
      <c r="H42" s="251">
        <f>COUNTIF(予定・結果!R:R,'UMP2024'!$A42)</f>
        <v>0</v>
      </c>
      <c r="I42" s="251">
        <f>COUNTIF(予定・結果!S:V,'UMP2024'!$A42)</f>
        <v>0</v>
      </c>
      <c r="J42" s="252">
        <f t="shared" si="3"/>
        <v>0</v>
      </c>
    </row>
    <row r="43" spans="1:10">
      <c r="A43" s="250">
        <v>39</v>
      </c>
      <c r="B43" s="250" t="s">
        <v>466</v>
      </c>
      <c r="C43" s="250" t="s">
        <v>798</v>
      </c>
      <c r="D43" s="250" t="s">
        <v>649</v>
      </c>
      <c r="E43" s="250">
        <f t="shared" si="2"/>
        <v>39</v>
      </c>
      <c r="F43" s="250"/>
      <c r="G43" s="251">
        <f>COUNTIF(予定・結果!Q:Q,'UMP2024'!$A43)</f>
        <v>0</v>
      </c>
      <c r="H43" s="251">
        <f>COUNTIF(予定・結果!R:R,'UMP2024'!$A43)</f>
        <v>0</v>
      </c>
      <c r="I43" s="251">
        <f>COUNTIF(予定・結果!S:V,'UMP2024'!$A43)</f>
        <v>1</v>
      </c>
      <c r="J43" s="252">
        <f t="shared" si="3"/>
        <v>600</v>
      </c>
    </row>
    <row r="44" spans="1:10">
      <c r="A44" s="250">
        <v>40</v>
      </c>
      <c r="B44" s="250" t="s">
        <v>467</v>
      </c>
      <c r="C44" s="250" t="s">
        <v>748</v>
      </c>
      <c r="D44" s="250" t="s">
        <v>468</v>
      </c>
      <c r="E44" s="250">
        <f t="shared" si="2"/>
        <v>40</v>
      </c>
      <c r="F44" s="250"/>
      <c r="G44" s="251">
        <f>COUNTIF(予定・結果!Q:Q,'UMP2024'!$A44)</f>
        <v>0</v>
      </c>
      <c r="H44" s="251">
        <f>COUNTIF(予定・結果!R:R,'UMP2024'!$A44)</f>
        <v>0</v>
      </c>
      <c r="I44" s="251">
        <f>COUNTIF(予定・結果!S:V,'UMP2024'!$A44)</f>
        <v>2</v>
      </c>
      <c r="J44" s="252">
        <f t="shared" si="3"/>
        <v>1200</v>
      </c>
    </row>
    <row r="45" spans="1:10">
      <c r="A45" s="250">
        <v>41</v>
      </c>
      <c r="B45" s="250" t="s">
        <v>809</v>
      </c>
      <c r="C45" s="250" t="s">
        <v>696</v>
      </c>
      <c r="D45" s="250" t="s">
        <v>475</v>
      </c>
      <c r="E45" s="250">
        <f t="shared" si="2"/>
        <v>41</v>
      </c>
      <c r="F45" s="250"/>
      <c r="G45" s="251">
        <f>COUNTIF(予定・結果!Q:Q,'UMP2024'!$A45)</f>
        <v>0</v>
      </c>
      <c r="H45" s="251">
        <f>COUNTIF(予定・結果!R:R,'UMP2024'!$A45)</f>
        <v>0</v>
      </c>
      <c r="I45" s="251">
        <f>COUNTIF(予定・結果!S:V,'UMP2024'!$A45)</f>
        <v>0</v>
      </c>
      <c r="J45" s="252">
        <f t="shared" si="3"/>
        <v>0</v>
      </c>
    </row>
    <row r="46" spans="1:10">
      <c r="A46" s="250">
        <v>42</v>
      </c>
      <c r="B46" s="250" t="s">
        <v>469</v>
      </c>
      <c r="C46" s="250" t="s">
        <v>737</v>
      </c>
      <c r="D46" s="250" t="s">
        <v>436</v>
      </c>
      <c r="E46" s="250">
        <f t="shared" si="2"/>
        <v>42</v>
      </c>
      <c r="F46" s="250"/>
      <c r="G46" s="251">
        <f>COUNTIF(予定・結果!Q:Q,'UMP2024'!$A46)</f>
        <v>0</v>
      </c>
      <c r="H46" s="251">
        <f>COUNTIF(予定・結果!R:R,'UMP2024'!$A46)</f>
        <v>0</v>
      </c>
      <c r="I46" s="251">
        <f>COUNTIF(予定・結果!S:V,'UMP2024'!$A46)</f>
        <v>1</v>
      </c>
      <c r="J46" s="252">
        <f t="shared" si="3"/>
        <v>600</v>
      </c>
    </row>
    <row r="47" spans="1:10">
      <c r="A47" s="250">
        <v>43</v>
      </c>
      <c r="B47" s="250" t="s">
        <v>470</v>
      </c>
      <c r="C47" s="250" t="s">
        <v>669</v>
      </c>
      <c r="D47" s="250" t="s">
        <v>609</v>
      </c>
      <c r="E47" s="250">
        <f t="shared" si="2"/>
        <v>43</v>
      </c>
      <c r="F47" s="250"/>
      <c r="G47" s="251">
        <f>COUNTIF(予定・結果!Q:Q,'UMP2024'!$A47)</f>
        <v>0</v>
      </c>
      <c r="H47" s="251">
        <f>COUNTIF(予定・結果!R:R,'UMP2024'!$A47)</f>
        <v>0</v>
      </c>
      <c r="I47" s="251">
        <f>COUNTIF(予定・結果!S:V,'UMP2024'!$A47)</f>
        <v>0</v>
      </c>
      <c r="J47" s="252">
        <f t="shared" si="3"/>
        <v>0</v>
      </c>
    </row>
    <row r="48" spans="1:10">
      <c r="A48" s="250">
        <v>44</v>
      </c>
      <c r="B48" s="250" t="s">
        <v>810</v>
      </c>
      <c r="C48" s="250" t="s">
        <v>699</v>
      </c>
      <c r="D48" s="250" t="s">
        <v>422</v>
      </c>
      <c r="E48" s="250">
        <f t="shared" si="2"/>
        <v>44</v>
      </c>
      <c r="F48" s="250"/>
      <c r="G48" s="251">
        <f>COUNTIF(予定・結果!Q:Q,'UMP2024'!$A48)</f>
        <v>0</v>
      </c>
      <c r="H48" s="251">
        <f>COUNTIF(予定・結果!R:R,'UMP2024'!$A48)</f>
        <v>0</v>
      </c>
      <c r="I48" s="251">
        <f>COUNTIF(予定・結果!S:V,'UMP2024'!$A48)</f>
        <v>1</v>
      </c>
      <c r="J48" s="252">
        <f t="shared" si="3"/>
        <v>600</v>
      </c>
    </row>
    <row r="49" spans="1:10">
      <c r="A49" s="250">
        <v>45</v>
      </c>
      <c r="B49" s="250" t="s">
        <v>471</v>
      </c>
      <c r="C49" s="250" t="s">
        <v>472</v>
      </c>
      <c r="D49" s="250" t="s">
        <v>631</v>
      </c>
      <c r="E49" s="250">
        <f t="shared" si="2"/>
        <v>45</v>
      </c>
      <c r="F49" s="250"/>
      <c r="G49" s="251">
        <f>COUNTIF(予定・結果!Q:Q,'UMP2024'!$A49)</f>
        <v>0</v>
      </c>
      <c r="H49" s="251">
        <f>COUNTIF(予定・結果!R:R,'UMP2024'!$A49)</f>
        <v>0</v>
      </c>
      <c r="I49" s="251">
        <f>COUNTIF(予定・結果!S:V,'UMP2024'!$A49)</f>
        <v>1</v>
      </c>
      <c r="J49" s="252">
        <f t="shared" si="3"/>
        <v>600</v>
      </c>
    </row>
    <row r="50" spans="1:10">
      <c r="A50" s="250">
        <v>46</v>
      </c>
      <c r="B50" s="250" t="s">
        <v>473</v>
      </c>
      <c r="C50" s="250" t="s">
        <v>783</v>
      </c>
      <c r="D50" s="250" t="s">
        <v>656</v>
      </c>
      <c r="E50" s="250">
        <f t="shared" si="2"/>
        <v>46</v>
      </c>
      <c r="F50" s="250"/>
      <c r="G50" s="251">
        <f>COUNTIF(予定・結果!Q:Q,'UMP2024'!$A50)</f>
        <v>0</v>
      </c>
      <c r="H50" s="251">
        <f>COUNTIF(予定・結果!R:R,'UMP2024'!$A50)</f>
        <v>0</v>
      </c>
      <c r="I50" s="251">
        <f>COUNTIF(予定・結果!S:V,'UMP2024'!$A50)</f>
        <v>0</v>
      </c>
      <c r="J50" s="252">
        <f t="shared" si="3"/>
        <v>0</v>
      </c>
    </row>
    <row r="51" spans="1:10">
      <c r="A51" s="250">
        <v>47</v>
      </c>
      <c r="B51" s="250" t="s">
        <v>474</v>
      </c>
      <c r="C51" s="250" t="s">
        <v>670</v>
      </c>
      <c r="D51" s="250" t="s">
        <v>475</v>
      </c>
      <c r="E51" s="250">
        <f t="shared" si="2"/>
        <v>47</v>
      </c>
      <c r="F51" s="250"/>
      <c r="G51" s="251">
        <f>COUNTIF(予定・結果!Q:Q,'UMP2024'!$A51)</f>
        <v>0</v>
      </c>
      <c r="H51" s="251">
        <f>COUNTIF(予定・結果!R:R,'UMP2024'!$A51)</f>
        <v>0</v>
      </c>
      <c r="I51" s="251">
        <f>COUNTIF(予定・結果!S:V,'UMP2024'!$A51)</f>
        <v>1</v>
      </c>
      <c r="J51" s="252">
        <f t="shared" si="3"/>
        <v>600</v>
      </c>
    </row>
    <row r="52" spans="1:10">
      <c r="A52" s="250">
        <v>48</v>
      </c>
      <c r="B52" s="250" t="s">
        <v>476</v>
      </c>
      <c r="C52" s="250" t="s">
        <v>477</v>
      </c>
      <c r="D52" s="250" t="s">
        <v>648</v>
      </c>
      <c r="E52" s="250">
        <f t="shared" si="2"/>
        <v>48</v>
      </c>
      <c r="F52" s="250"/>
      <c r="G52" s="251">
        <f>COUNTIF(予定・結果!Q:Q,'UMP2024'!$A52)</f>
        <v>0</v>
      </c>
      <c r="H52" s="251">
        <f>COUNTIF(予定・結果!R:R,'UMP2024'!$A52)</f>
        <v>0</v>
      </c>
      <c r="I52" s="251">
        <f>COUNTIF(予定・結果!S:V,'UMP2024'!$A52)</f>
        <v>0</v>
      </c>
      <c r="J52" s="252">
        <f t="shared" si="3"/>
        <v>0</v>
      </c>
    </row>
    <row r="53" spans="1:10">
      <c r="A53" s="250">
        <v>49</v>
      </c>
      <c r="B53" s="250" t="s">
        <v>478</v>
      </c>
      <c r="C53" s="250" t="s">
        <v>767</v>
      </c>
      <c r="D53" s="250" t="s">
        <v>650</v>
      </c>
      <c r="E53" s="250">
        <f t="shared" si="2"/>
        <v>49</v>
      </c>
      <c r="F53" s="250"/>
      <c r="G53" s="251">
        <f>COUNTIF(予定・結果!Q:Q,'UMP2024'!$A53)</f>
        <v>0</v>
      </c>
      <c r="H53" s="251">
        <f>COUNTIF(予定・結果!R:R,'UMP2024'!$A53)</f>
        <v>0</v>
      </c>
      <c r="I53" s="251">
        <f>COUNTIF(予定・結果!S:V,'UMP2024'!$A53)</f>
        <v>0</v>
      </c>
      <c r="J53" s="252">
        <f t="shared" si="3"/>
        <v>0</v>
      </c>
    </row>
    <row r="54" spans="1:10">
      <c r="A54" s="250">
        <v>50</v>
      </c>
      <c r="B54" s="250" t="s">
        <v>811</v>
      </c>
      <c r="C54" s="250" t="s">
        <v>687</v>
      </c>
      <c r="D54" s="250" t="s">
        <v>618</v>
      </c>
      <c r="E54" s="250">
        <f t="shared" si="2"/>
        <v>50</v>
      </c>
      <c r="F54" s="250"/>
      <c r="G54" s="251">
        <f>COUNTIF(予定・結果!Q:Q,'UMP2024'!$A54)</f>
        <v>0</v>
      </c>
      <c r="H54" s="251">
        <f>COUNTIF(予定・結果!R:R,'UMP2024'!$A54)</f>
        <v>0</v>
      </c>
      <c r="I54" s="251">
        <f>COUNTIF(予定・結果!S:V,'UMP2024'!$A54)</f>
        <v>0</v>
      </c>
      <c r="J54" s="252">
        <f t="shared" si="3"/>
        <v>0</v>
      </c>
    </row>
    <row r="55" spans="1:10">
      <c r="A55" s="250">
        <v>51</v>
      </c>
      <c r="B55" s="250" t="s">
        <v>479</v>
      </c>
      <c r="C55" s="250" t="s">
        <v>480</v>
      </c>
      <c r="D55" s="250" t="s">
        <v>643</v>
      </c>
      <c r="E55" s="250">
        <f t="shared" si="2"/>
        <v>51</v>
      </c>
      <c r="F55" s="250"/>
      <c r="G55" s="251">
        <f>COUNTIF(予定・結果!Q:Q,'UMP2024'!$A55)</f>
        <v>0</v>
      </c>
      <c r="H55" s="251">
        <f>COUNTIF(予定・結果!R:R,'UMP2024'!$A55)</f>
        <v>0</v>
      </c>
      <c r="I55" s="251">
        <f>COUNTIF(予定・結果!S:V,'UMP2024'!$A55)</f>
        <v>1</v>
      </c>
      <c r="J55" s="252">
        <f t="shared" si="3"/>
        <v>600</v>
      </c>
    </row>
    <row r="56" spans="1:10">
      <c r="A56" s="250">
        <v>52</v>
      </c>
      <c r="B56" s="250" t="s">
        <v>481</v>
      </c>
      <c r="C56" s="250" t="s">
        <v>679</v>
      </c>
      <c r="D56" s="250" t="s">
        <v>616</v>
      </c>
      <c r="E56" s="250">
        <f t="shared" si="2"/>
        <v>52</v>
      </c>
      <c r="F56" s="250"/>
      <c r="G56" s="251">
        <f>COUNTIF(予定・結果!Q:Q,'UMP2024'!$A56)</f>
        <v>0</v>
      </c>
      <c r="H56" s="251">
        <f>COUNTIF(予定・結果!R:R,'UMP2024'!$A56)</f>
        <v>0</v>
      </c>
      <c r="I56" s="251">
        <f>COUNTIF(予定・結果!S:V,'UMP2024'!$A56)</f>
        <v>0</v>
      </c>
      <c r="J56" s="252">
        <f t="shared" si="3"/>
        <v>0</v>
      </c>
    </row>
    <row r="57" spans="1:10">
      <c r="A57" s="250">
        <v>53</v>
      </c>
      <c r="B57" s="250" t="s">
        <v>482</v>
      </c>
      <c r="C57" s="250" t="s">
        <v>728</v>
      </c>
      <c r="D57" s="250" t="s">
        <v>632</v>
      </c>
      <c r="E57" s="250">
        <f t="shared" si="2"/>
        <v>53</v>
      </c>
      <c r="F57" s="250"/>
      <c r="G57" s="251">
        <f>COUNTIF(予定・結果!Q:Q,'UMP2024'!$A57)</f>
        <v>0</v>
      </c>
      <c r="H57" s="251">
        <f>COUNTIF(予定・結果!R:R,'UMP2024'!$A57)</f>
        <v>0</v>
      </c>
      <c r="I57" s="251">
        <f>COUNTIF(予定・結果!S:V,'UMP2024'!$A57)</f>
        <v>5</v>
      </c>
      <c r="J57" s="252">
        <f t="shared" si="3"/>
        <v>3000</v>
      </c>
    </row>
    <row r="58" spans="1:10">
      <c r="A58" s="250">
        <v>54</v>
      </c>
      <c r="B58" s="250" t="s">
        <v>483</v>
      </c>
      <c r="C58" s="250" t="s">
        <v>784</v>
      </c>
      <c r="D58" s="250" t="s">
        <v>420</v>
      </c>
      <c r="E58" s="250">
        <f t="shared" si="2"/>
        <v>54</v>
      </c>
      <c r="F58" s="250"/>
      <c r="G58" s="251">
        <f>COUNTIF(予定・結果!Q:Q,'UMP2024'!$A58)</f>
        <v>0</v>
      </c>
      <c r="H58" s="251">
        <f>COUNTIF(予定・結果!R:R,'UMP2024'!$A58)</f>
        <v>0</v>
      </c>
      <c r="I58" s="251">
        <f>COUNTIF(予定・結果!S:V,'UMP2024'!$A58)</f>
        <v>0</v>
      </c>
      <c r="J58" s="252">
        <f t="shared" si="3"/>
        <v>0</v>
      </c>
    </row>
    <row r="59" spans="1:10">
      <c r="A59" s="250">
        <v>55</v>
      </c>
      <c r="B59" s="250" t="s">
        <v>484</v>
      </c>
      <c r="C59" s="250" t="s">
        <v>785</v>
      </c>
      <c r="D59" s="250" t="s">
        <v>420</v>
      </c>
      <c r="E59" s="250">
        <f t="shared" si="2"/>
        <v>55</v>
      </c>
      <c r="F59" s="250"/>
      <c r="G59" s="251">
        <f>COUNTIF(予定・結果!Q:Q,'UMP2024'!$A59)</f>
        <v>0</v>
      </c>
      <c r="H59" s="251">
        <f>COUNTIF(予定・結果!R:R,'UMP2024'!$A59)</f>
        <v>0</v>
      </c>
      <c r="I59" s="251">
        <f>COUNTIF(予定・結果!S:V,'UMP2024'!$A59)</f>
        <v>0</v>
      </c>
      <c r="J59" s="252">
        <f t="shared" si="3"/>
        <v>0</v>
      </c>
    </row>
    <row r="60" spans="1:10">
      <c r="A60" s="250">
        <v>56</v>
      </c>
      <c r="B60" s="250" t="s">
        <v>812</v>
      </c>
      <c r="C60" s="250" t="s">
        <v>729</v>
      </c>
      <c r="D60" s="250" t="s">
        <v>633</v>
      </c>
      <c r="E60" s="250">
        <f t="shared" si="2"/>
        <v>56</v>
      </c>
      <c r="F60" s="250"/>
      <c r="G60" s="251">
        <f>COUNTIF(予定・結果!Q:Q,'UMP2024'!$A60)</f>
        <v>0</v>
      </c>
      <c r="H60" s="251">
        <f>COUNTIF(予定・結果!R:R,'UMP2024'!$A60)</f>
        <v>0</v>
      </c>
      <c r="I60" s="251">
        <f>COUNTIF(予定・結果!S:V,'UMP2024'!$A60)</f>
        <v>2</v>
      </c>
      <c r="J60" s="252">
        <f t="shared" si="3"/>
        <v>1200</v>
      </c>
    </row>
    <row r="61" spans="1:10">
      <c r="A61" s="250">
        <v>57</v>
      </c>
      <c r="B61" s="250" t="s">
        <v>485</v>
      </c>
      <c r="C61" s="250" t="s">
        <v>735</v>
      </c>
      <c r="D61" s="250" t="s">
        <v>486</v>
      </c>
      <c r="E61" s="250">
        <f t="shared" si="2"/>
        <v>57</v>
      </c>
      <c r="F61" s="250"/>
      <c r="G61" s="251">
        <f>COUNTIF(予定・結果!Q:Q,'UMP2024'!$A61)</f>
        <v>0</v>
      </c>
      <c r="H61" s="251">
        <f>COUNTIF(予定・結果!R:R,'UMP2024'!$A61)</f>
        <v>0</v>
      </c>
      <c r="I61" s="251">
        <f>COUNTIF(予定・結果!S:V,'UMP2024'!$A61)</f>
        <v>0</v>
      </c>
      <c r="J61" s="252">
        <f t="shared" si="3"/>
        <v>0</v>
      </c>
    </row>
    <row r="62" spans="1:10">
      <c r="A62" s="250">
        <v>58</v>
      </c>
      <c r="B62" s="250" t="s">
        <v>487</v>
      </c>
      <c r="C62" s="250" t="s">
        <v>718</v>
      </c>
      <c r="D62" s="250" t="s">
        <v>626</v>
      </c>
      <c r="E62" s="250">
        <f t="shared" si="2"/>
        <v>58</v>
      </c>
      <c r="F62" s="250"/>
      <c r="G62" s="251">
        <f>COUNTIF(予定・結果!Q:Q,'UMP2024'!$A62)</f>
        <v>0</v>
      </c>
      <c r="H62" s="251">
        <f>COUNTIF(予定・結果!R:R,'UMP2024'!$A62)</f>
        <v>2</v>
      </c>
      <c r="I62" s="251">
        <f>COUNTIF(予定・結果!S:V,'UMP2024'!$A62)</f>
        <v>3</v>
      </c>
      <c r="J62" s="252">
        <f t="shared" si="3"/>
        <v>3600</v>
      </c>
    </row>
    <row r="63" spans="1:10">
      <c r="A63" s="250">
        <v>59</v>
      </c>
      <c r="B63" s="250" t="s">
        <v>488</v>
      </c>
      <c r="C63" s="250" t="s">
        <v>489</v>
      </c>
      <c r="D63" s="250" t="s">
        <v>441</v>
      </c>
      <c r="E63" s="250">
        <f t="shared" si="2"/>
        <v>59</v>
      </c>
      <c r="F63" s="250"/>
      <c r="G63" s="251">
        <f>COUNTIF(予定・結果!Q:Q,'UMP2024'!$A63)</f>
        <v>0</v>
      </c>
      <c r="H63" s="251">
        <f>COUNTIF(予定・結果!R:R,'UMP2024'!$A63)</f>
        <v>1</v>
      </c>
      <c r="I63" s="251">
        <f>COUNTIF(予定・結果!S:V,'UMP2024'!$A63)</f>
        <v>1</v>
      </c>
      <c r="J63" s="252">
        <f t="shared" si="3"/>
        <v>1500</v>
      </c>
    </row>
    <row r="64" spans="1:10">
      <c r="A64" s="250">
        <v>60</v>
      </c>
      <c r="B64" s="250" t="s">
        <v>813</v>
      </c>
      <c r="C64" s="250" t="s">
        <v>694</v>
      </c>
      <c r="D64" s="250" t="s">
        <v>475</v>
      </c>
      <c r="E64" s="250">
        <f t="shared" si="2"/>
        <v>60</v>
      </c>
      <c r="F64" s="250"/>
      <c r="G64" s="251">
        <f>COUNTIF(予定・結果!Q:Q,'UMP2024'!$A64)</f>
        <v>0</v>
      </c>
      <c r="H64" s="251">
        <f>COUNTIF(予定・結果!R:R,'UMP2024'!$A64)</f>
        <v>0</v>
      </c>
      <c r="I64" s="251">
        <f>COUNTIF(予定・結果!S:V,'UMP2024'!$A64)</f>
        <v>1</v>
      </c>
      <c r="J64" s="252">
        <f t="shared" si="3"/>
        <v>600</v>
      </c>
    </row>
    <row r="65" spans="1:10">
      <c r="A65" s="250">
        <v>61</v>
      </c>
      <c r="B65" s="250" t="s">
        <v>814</v>
      </c>
      <c r="C65" s="250" t="s">
        <v>695</v>
      </c>
      <c r="D65" s="250" t="s">
        <v>475</v>
      </c>
      <c r="E65" s="250">
        <f t="shared" si="2"/>
        <v>61</v>
      </c>
      <c r="F65" s="250"/>
      <c r="G65" s="251">
        <f>COUNTIF(予定・結果!Q:Q,'UMP2024'!$A65)</f>
        <v>0</v>
      </c>
      <c r="H65" s="251">
        <f>COUNTIF(予定・結果!R:R,'UMP2024'!$A65)</f>
        <v>0</v>
      </c>
      <c r="I65" s="251">
        <f>COUNTIF(予定・結果!S:V,'UMP2024'!$A65)</f>
        <v>1</v>
      </c>
      <c r="J65" s="252">
        <f t="shared" si="3"/>
        <v>600</v>
      </c>
    </row>
    <row r="66" spans="1:10">
      <c r="A66" s="250">
        <v>62</v>
      </c>
      <c r="B66" s="250" t="s">
        <v>490</v>
      </c>
      <c r="C66" s="250" t="s">
        <v>491</v>
      </c>
      <c r="D66" s="250" t="s">
        <v>648</v>
      </c>
      <c r="E66" s="250">
        <f t="shared" si="2"/>
        <v>62</v>
      </c>
      <c r="F66" s="250"/>
      <c r="G66" s="251">
        <f>COUNTIF(予定・結果!Q:Q,'UMP2024'!$A66)</f>
        <v>0</v>
      </c>
      <c r="H66" s="251">
        <f>COUNTIF(予定・結果!R:R,'UMP2024'!$A66)</f>
        <v>0</v>
      </c>
      <c r="I66" s="251">
        <f>COUNTIF(予定・結果!S:V,'UMP2024'!$A66)</f>
        <v>0</v>
      </c>
      <c r="J66" s="252">
        <f t="shared" si="3"/>
        <v>0</v>
      </c>
    </row>
    <row r="67" spans="1:10">
      <c r="A67" s="250">
        <v>63</v>
      </c>
      <c r="B67" s="250" t="s">
        <v>492</v>
      </c>
      <c r="C67" s="250" t="s">
        <v>788</v>
      </c>
      <c r="D67" s="250" t="s">
        <v>657</v>
      </c>
      <c r="E67" s="250">
        <f t="shared" si="2"/>
        <v>63</v>
      </c>
      <c r="F67" s="250"/>
      <c r="G67" s="251">
        <f>COUNTIF(予定・結果!Q:Q,'UMP2024'!$A67)</f>
        <v>0</v>
      </c>
      <c r="H67" s="251">
        <f>COUNTIF(予定・結果!R:R,'UMP2024'!$A67)</f>
        <v>0</v>
      </c>
      <c r="I67" s="251">
        <f>COUNTIF(予定・結果!S:V,'UMP2024'!$A67)</f>
        <v>1</v>
      </c>
      <c r="J67" s="252">
        <f t="shared" si="3"/>
        <v>600</v>
      </c>
    </row>
    <row r="68" spans="1:10">
      <c r="A68" s="250">
        <v>64</v>
      </c>
      <c r="B68" s="250" t="s">
        <v>493</v>
      </c>
      <c r="C68" s="250" t="s">
        <v>494</v>
      </c>
      <c r="D68" s="250" t="s">
        <v>441</v>
      </c>
      <c r="E68" s="250">
        <f t="shared" si="2"/>
        <v>64</v>
      </c>
      <c r="F68" s="250"/>
      <c r="G68" s="251">
        <f>COUNTIF(予定・結果!Q:Q,'UMP2024'!$A68)</f>
        <v>0</v>
      </c>
      <c r="H68" s="251">
        <f>COUNTIF(予定・結果!R:R,'UMP2024'!$A68)</f>
        <v>0</v>
      </c>
      <c r="I68" s="251">
        <f>COUNTIF(予定・結果!S:V,'UMP2024'!$A68)</f>
        <v>0</v>
      </c>
      <c r="J68" s="252">
        <f t="shared" si="3"/>
        <v>0</v>
      </c>
    </row>
    <row r="69" spans="1:10">
      <c r="A69" s="250">
        <v>65</v>
      </c>
      <c r="B69" s="250" t="s">
        <v>495</v>
      </c>
      <c r="C69" s="250" t="s">
        <v>795</v>
      </c>
      <c r="D69" s="250" t="s">
        <v>453</v>
      </c>
      <c r="E69" s="250">
        <f t="shared" ref="E69:E100" si="4">+A69</f>
        <v>65</v>
      </c>
      <c r="F69" s="250"/>
      <c r="G69" s="251">
        <f>COUNTIF(予定・結果!Q:Q,'UMP2024'!$A69)</f>
        <v>0</v>
      </c>
      <c r="H69" s="251">
        <f>COUNTIF(予定・結果!R:R,'UMP2024'!$A69)</f>
        <v>0</v>
      </c>
      <c r="I69" s="251">
        <f>COUNTIF(予定・結果!S:V,'UMP2024'!$A69)</f>
        <v>0</v>
      </c>
      <c r="J69" s="252">
        <f t="shared" ref="J69:J100" si="5">(G69*G$3)+(H69*H$3)+(I69*I$3)</f>
        <v>0</v>
      </c>
    </row>
    <row r="70" spans="1:10">
      <c r="A70" s="250">
        <v>66</v>
      </c>
      <c r="B70" s="250" t="s">
        <v>815</v>
      </c>
      <c r="C70" s="250" t="s">
        <v>688</v>
      </c>
      <c r="D70" s="250" t="s">
        <v>618</v>
      </c>
      <c r="E70" s="250">
        <f t="shared" si="4"/>
        <v>66</v>
      </c>
      <c r="F70" s="250"/>
      <c r="G70" s="251">
        <f>COUNTIF(予定・結果!Q:Q,'UMP2024'!$A70)</f>
        <v>0</v>
      </c>
      <c r="H70" s="251">
        <f>COUNTIF(予定・結果!R:R,'UMP2024'!$A70)</f>
        <v>0</v>
      </c>
      <c r="I70" s="251">
        <f>COUNTIF(予定・結果!S:V,'UMP2024'!$A70)</f>
        <v>1</v>
      </c>
      <c r="J70" s="252">
        <f t="shared" si="5"/>
        <v>600</v>
      </c>
    </row>
    <row r="71" spans="1:10">
      <c r="A71" s="250">
        <v>67</v>
      </c>
      <c r="B71" s="250" t="s">
        <v>496</v>
      </c>
      <c r="C71" s="250" t="s">
        <v>719</v>
      </c>
      <c r="D71" s="250" t="s">
        <v>627</v>
      </c>
      <c r="E71" s="250">
        <f t="shared" si="4"/>
        <v>67</v>
      </c>
      <c r="F71" s="250"/>
      <c r="G71" s="251">
        <f>COUNTIF(予定・結果!Q:Q,'UMP2024'!$A71)</f>
        <v>1</v>
      </c>
      <c r="H71" s="251">
        <f>COUNTIF(予定・結果!R:R,'UMP2024'!$A71)</f>
        <v>5</v>
      </c>
      <c r="I71" s="251">
        <f>COUNTIF(予定・結果!S:V,'UMP2024'!$A71)</f>
        <v>2</v>
      </c>
      <c r="J71" s="252">
        <f t="shared" si="5"/>
        <v>6300</v>
      </c>
    </row>
    <row r="72" spans="1:10">
      <c r="A72" s="250">
        <v>68</v>
      </c>
      <c r="B72" s="250" t="s">
        <v>497</v>
      </c>
      <c r="C72" s="250" t="s">
        <v>498</v>
      </c>
      <c r="D72" s="250" t="s">
        <v>416</v>
      </c>
      <c r="E72" s="250">
        <f t="shared" si="4"/>
        <v>68</v>
      </c>
      <c r="F72" s="250"/>
      <c r="G72" s="251">
        <f>COUNTIF(予定・結果!Q:Q,'UMP2024'!$A72)</f>
        <v>0</v>
      </c>
      <c r="H72" s="251">
        <f>COUNTIF(予定・結果!R:R,'UMP2024'!$A72)</f>
        <v>0</v>
      </c>
      <c r="I72" s="251">
        <f>COUNTIF(予定・結果!S:V,'UMP2024'!$A72)</f>
        <v>0</v>
      </c>
      <c r="J72" s="252">
        <f t="shared" si="5"/>
        <v>0</v>
      </c>
    </row>
    <row r="73" spans="1:10">
      <c r="A73" s="250">
        <v>69</v>
      </c>
      <c r="B73" s="250" t="s">
        <v>816</v>
      </c>
      <c r="C73" s="250" t="s">
        <v>685</v>
      </c>
      <c r="D73" s="250" t="s">
        <v>618</v>
      </c>
      <c r="E73" s="250">
        <f t="shared" si="4"/>
        <v>69</v>
      </c>
      <c r="F73" s="250"/>
      <c r="G73" s="251">
        <f>COUNTIF(予定・結果!Q:Q,'UMP2024'!$A73)</f>
        <v>0</v>
      </c>
      <c r="H73" s="251">
        <f>COUNTIF(予定・結果!R:R,'UMP2024'!$A73)</f>
        <v>0</v>
      </c>
      <c r="I73" s="251">
        <f>COUNTIF(予定・結果!S:V,'UMP2024'!$A73)</f>
        <v>0</v>
      </c>
      <c r="J73" s="252">
        <f t="shared" si="5"/>
        <v>0</v>
      </c>
    </row>
    <row r="74" spans="1:10">
      <c r="A74" s="250">
        <v>70</v>
      </c>
      <c r="B74" s="250" t="s">
        <v>499</v>
      </c>
      <c r="C74" s="250" t="s">
        <v>768</v>
      </c>
      <c r="D74" s="250" t="s">
        <v>651</v>
      </c>
      <c r="E74" s="250">
        <f t="shared" si="4"/>
        <v>70</v>
      </c>
      <c r="F74" s="250"/>
      <c r="G74" s="251">
        <f>COUNTIF(予定・結果!Q:Q,'UMP2024'!$A74)</f>
        <v>2</v>
      </c>
      <c r="H74" s="251">
        <f>COUNTIF(予定・結果!R:R,'UMP2024'!$A74)</f>
        <v>0</v>
      </c>
      <c r="I74" s="251">
        <f>COUNTIF(予定・結果!S:V,'UMP2024'!$A74)</f>
        <v>11</v>
      </c>
      <c r="J74" s="252">
        <f t="shared" si="5"/>
        <v>7800</v>
      </c>
    </row>
    <row r="75" spans="1:10">
      <c r="A75" s="250">
        <v>71</v>
      </c>
      <c r="B75" s="250" t="s">
        <v>500</v>
      </c>
      <c r="C75" s="250" t="s">
        <v>756</v>
      </c>
      <c r="D75" s="250" t="s">
        <v>644</v>
      </c>
      <c r="E75" s="250">
        <f t="shared" si="4"/>
        <v>71</v>
      </c>
      <c r="F75" s="250"/>
      <c r="G75" s="251">
        <f>COUNTIF(予定・結果!Q:Q,'UMP2024'!$A75)</f>
        <v>0</v>
      </c>
      <c r="H75" s="251">
        <f>COUNTIF(予定・結果!R:R,'UMP2024'!$A75)</f>
        <v>0</v>
      </c>
      <c r="I75" s="251">
        <f>COUNTIF(予定・結果!S:V,'UMP2024'!$A75)</f>
        <v>0</v>
      </c>
      <c r="J75" s="252">
        <f t="shared" si="5"/>
        <v>0</v>
      </c>
    </row>
    <row r="76" spans="1:10">
      <c r="A76" s="250">
        <v>72</v>
      </c>
      <c r="B76" s="250" t="s">
        <v>501</v>
      </c>
      <c r="C76" s="250" t="s">
        <v>502</v>
      </c>
      <c r="D76" s="250" t="s">
        <v>615</v>
      </c>
      <c r="E76" s="250">
        <f t="shared" si="4"/>
        <v>72</v>
      </c>
      <c r="F76" s="250"/>
      <c r="G76" s="251">
        <f>COUNTIF(予定・結果!Q:Q,'UMP2024'!$A76)</f>
        <v>0</v>
      </c>
      <c r="H76" s="251">
        <f>COUNTIF(予定・結果!R:R,'UMP2024'!$A76)</f>
        <v>0</v>
      </c>
      <c r="I76" s="251">
        <f>COUNTIF(予定・結果!S:V,'UMP2024'!$A76)</f>
        <v>1</v>
      </c>
      <c r="J76" s="252">
        <f t="shared" si="5"/>
        <v>600</v>
      </c>
    </row>
    <row r="77" spans="1:10">
      <c r="A77" s="250">
        <v>73</v>
      </c>
      <c r="B77" s="250" t="s">
        <v>844</v>
      </c>
      <c r="C77" s="250" t="s">
        <v>712</v>
      </c>
      <c r="D77" s="250" t="s">
        <v>622</v>
      </c>
      <c r="E77" s="250">
        <f t="shared" si="4"/>
        <v>73</v>
      </c>
      <c r="F77" s="250"/>
      <c r="G77" s="251">
        <f>COUNTIF(予定・結果!Q:Q,'UMP2024'!$A77)</f>
        <v>0</v>
      </c>
      <c r="H77" s="251">
        <f>COUNTIF(予定・結果!R:R,'UMP2024'!$A77)</f>
        <v>0</v>
      </c>
      <c r="I77" s="251">
        <f>COUNTIF(予定・結果!S:V,'UMP2024'!$A77)</f>
        <v>0</v>
      </c>
      <c r="J77" s="252">
        <f t="shared" si="5"/>
        <v>0</v>
      </c>
    </row>
    <row r="78" spans="1:10">
      <c r="A78" s="250">
        <v>74</v>
      </c>
      <c r="B78" s="250" t="s">
        <v>503</v>
      </c>
      <c r="C78" s="250" t="s">
        <v>504</v>
      </c>
      <c r="D78" s="250" t="s">
        <v>656</v>
      </c>
      <c r="E78" s="250">
        <f t="shared" si="4"/>
        <v>74</v>
      </c>
      <c r="F78" s="250"/>
      <c r="G78" s="251">
        <f>COUNTIF(予定・結果!Q:Q,'UMP2024'!$A78)</f>
        <v>0</v>
      </c>
      <c r="H78" s="251">
        <f>COUNTIF(予定・結果!R:R,'UMP2024'!$A78)</f>
        <v>0</v>
      </c>
      <c r="I78" s="251">
        <f>COUNTIF(予定・結果!S:V,'UMP2024'!$A78)</f>
        <v>0</v>
      </c>
      <c r="J78" s="252">
        <f t="shared" si="5"/>
        <v>0</v>
      </c>
    </row>
    <row r="79" spans="1:10">
      <c r="A79" s="250">
        <v>75</v>
      </c>
      <c r="B79" s="250" t="s">
        <v>505</v>
      </c>
      <c r="C79" s="250" t="s">
        <v>757</v>
      </c>
      <c r="D79" s="250" t="s">
        <v>642</v>
      </c>
      <c r="E79" s="250">
        <f t="shared" si="4"/>
        <v>75</v>
      </c>
      <c r="F79" s="250"/>
      <c r="G79" s="251">
        <f>COUNTIF(予定・結果!Q:Q,'UMP2024'!$A79)</f>
        <v>0</v>
      </c>
      <c r="H79" s="251">
        <f>COUNTIF(予定・結果!R:R,'UMP2024'!$A79)</f>
        <v>0</v>
      </c>
      <c r="I79" s="251">
        <f>COUNTIF(予定・結果!S:V,'UMP2024'!$A79)</f>
        <v>0</v>
      </c>
      <c r="J79" s="252">
        <f t="shared" si="5"/>
        <v>0</v>
      </c>
    </row>
    <row r="80" spans="1:10">
      <c r="A80" s="250">
        <v>76</v>
      </c>
      <c r="B80" s="250" t="s">
        <v>506</v>
      </c>
      <c r="C80" s="250" t="s">
        <v>730</v>
      </c>
      <c r="D80" s="250" t="s">
        <v>507</v>
      </c>
      <c r="E80" s="250">
        <f t="shared" si="4"/>
        <v>76</v>
      </c>
      <c r="F80" s="250"/>
      <c r="G80" s="251">
        <f>COUNTIF(予定・結果!Q:Q,'UMP2024'!$A80)</f>
        <v>0</v>
      </c>
      <c r="H80" s="251">
        <f>COUNTIF(予定・結果!R:R,'UMP2024'!$A80)</f>
        <v>0</v>
      </c>
      <c r="I80" s="251">
        <f>COUNTIF(予定・結果!S:V,'UMP2024'!$A80)</f>
        <v>2</v>
      </c>
      <c r="J80" s="252">
        <f t="shared" si="5"/>
        <v>1200</v>
      </c>
    </row>
    <row r="81" spans="1:10">
      <c r="A81" s="250">
        <v>77</v>
      </c>
      <c r="B81" s="250" t="s">
        <v>817</v>
      </c>
      <c r="C81" s="250" t="s">
        <v>686</v>
      </c>
      <c r="D81" s="250" t="s">
        <v>618</v>
      </c>
      <c r="E81" s="250">
        <f t="shared" si="4"/>
        <v>77</v>
      </c>
      <c r="F81" s="250"/>
      <c r="G81" s="251">
        <f>COUNTIF(予定・結果!Q:Q,'UMP2024'!$A81)</f>
        <v>0</v>
      </c>
      <c r="H81" s="251">
        <f>COUNTIF(予定・結果!R:R,'UMP2024'!$A81)</f>
        <v>0</v>
      </c>
      <c r="I81" s="251">
        <f>COUNTIF(予定・結果!S:V,'UMP2024'!$A81)</f>
        <v>0</v>
      </c>
      <c r="J81" s="252">
        <f t="shared" si="5"/>
        <v>0</v>
      </c>
    </row>
    <row r="82" spans="1:10">
      <c r="A82" s="250">
        <v>78</v>
      </c>
      <c r="B82" s="250" t="s">
        <v>508</v>
      </c>
      <c r="C82" s="250" t="s">
        <v>509</v>
      </c>
      <c r="D82" s="250" t="s">
        <v>642</v>
      </c>
      <c r="E82" s="250">
        <f t="shared" si="4"/>
        <v>78</v>
      </c>
      <c r="F82" s="250"/>
      <c r="G82" s="251">
        <f>COUNTIF(予定・結果!Q:Q,'UMP2024'!$A82)</f>
        <v>0</v>
      </c>
      <c r="H82" s="251">
        <f>COUNTIF(予定・結果!R:R,'UMP2024'!$A82)</f>
        <v>0</v>
      </c>
      <c r="I82" s="251">
        <f>COUNTIF(予定・結果!S:V,'UMP2024'!$A82)</f>
        <v>0</v>
      </c>
      <c r="J82" s="252">
        <f t="shared" si="5"/>
        <v>0</v>
      </c>
    </row>
    <row r="83" spans="1:10">
      <c r="A83" s="250">
        <v>79</v>
      </c>
      <c r="B83" s="250" t="s">
        <v>510</v>
      </c>
      <c r="C83" s="250" t="s">
        <v>671</v>
      </c>
      <c r="D83" s="250" t="s">
        <v>610</v>
      </c>
      <c r="E83" s="250">
        <f t="shared" si="4"/>
        <v>79</v>
      </c>
      <c r="F83" s="250"/>
      <c r="G83" s="251">
        <f>COUNTIF(予定・結果!Q:Q,'UMP2024'!$A83)</f>
        <v>0</v>
      </c>
      <c r="H83" s="251">
        <f>COUNTIF(予定・結果!R:R,'UMP2024'!$A83)</f>
        <v>0</v>
      </c>
      <c r="I83" s="251">
        <f>COUNTIF(予定・結果!S:V,'UMP2024'!$A83)</f>
        <v>0</v>
      </c>
      <c r="J83" s="252">
        <f t="shared" si="5"/>
        <v>0</v>
      </c>
    </row>
    <row r="84" spans="1:10">
      <c r="A84" s="250">
        <v>80</v>
      </c>
      <c r="B84" s="250" t="s">
        <v>818</v>
      </c>
      <c r="C84" s="250" t="s">
        <v>763</v>
      </c>
      <c r="D84" s="250" t="s">
        <v>644</v>
      </c>
      <c r="E84" s="250">
        <f t="shared" si="4"/>
        <v>80</v>
      </c>
      <c r="F84" s="250"/>
      <c r="G84" s="251">
        <f>COUNTIF(予定・結果!Q:Q,'UMP2024'!$A84)</f>
        <v>0</v>
      </c>
      <c r="H84" s="251">
        <f>COUNTIF(予定・結果!R:R,'UMP2024'!$A84)</f>
        <v>0</v>
      </c>
      <c r="I84" s="251">
        <f>COUNTIF(予定・結果!S:V,'UMP2024'!$A84)</f>
        <v>0</v>
      </c>
      <c r="J84" s="252">
        <f t="shared" si="5"/>
        <v>0</v>
      </c>
    </row>
    <row r="85" spans="1:10">
      <c r="A85" s="250">
        <v>81</v>
      </c>
      <c r="B85" s="250" t="s">
        <v>511</v>
      </c>
      <c r="C85" s="250" t="s">
        <v>716</v>
      </c>
      <c r="D85" s="250" t="s">
        <v>591</v>
      </c>
      <c r="E85" s="250">
        <f t="shared" si="4"/>
        <v>81</v>
      </c>
      <c r="F85" s="250"/>
      <c r="G85" s="251">
        <f>COUNTIF(予定・結果!Q:Q,'UMP2024'!$A85)</f>
        <v>0</v>
      </c>
      <c r="H85" s="251">
        <f>COUNTIF(予定・結果!R:R,'UMP2024'!$A85)</f>
        <v>0</v>
      </c>
      <c r="I85" s="251">
        <f>COUNTIF(予定・結果!S:V,'UMP2024'!$A85)</f>
        <v>0</v>
      </c>
      <c r="J85" s="252">
        <f t="shared" si="5"/>
        <v>0</v>
      </c>
    </row>
    <row r="86" spans="1:10">
      <c r="A86" s="250">
        <v>82</v>
      </c>
      <c r="B86" s="250" t="s">
        <v>512</v>
      </c>
      <c r="C86" s="250" t="s">
        <v>769</v>
      </c>
      <c r="D86" s="250" t="s">
        <v>513</v>
      </c>
      <c r="E86" s="250">
        <f t="shared" si="4"/>
        <v>82</v>
      </c>
      <c r="F86" s="250"/>
      <c r="G86" s="251">
        <f>COUNTIF(予定・結果!Q:Q,'UMP2024'!$A86)</f>
        <v>0</v>
      </c>
      <c r="H86" s="251">
        <f>COUNTIF(予定・結果!R:R,'UMP2024'!$A86)</f>
        <v>0</v>
      </c>
      <c r="I86" s="251">
        <f>COUNTIF(予定・結果!S:V,'UMP2024'!$A86)</f>
        <v>8</v>
      </c>
      <c r="J86" s="252">
        <f t="shared" si="5"/>
        <v>4800</v>
      </c>
    </row>
    <row r="87" spans="1:10">
      <c r="A87" s="250">
        <v>83</v>
      </c>
      <c r="B87" s="250" t="s">
        <v>514</v>
      </c>
      <c r="C87" s="250" t="s">
        <v>741</v>
      </c>
      <c r="D87" s="250" t="s">
        <v>515</v>
      </c>
      <c r="E87" s="250">
        <f t="shared" si="4"/>
        <v>83</v>
      </c>
      <c r="F87" s="250"/>
      <c r="G87" s="251">
        <f>COUNTIF(予定・結果!Q:Q,'UMP2024'!$A87)</f>
        <v>0</v>
      </c>
      <c r="H87" s="251">
        <f>COUNTIF(予定・結果!R:R,'UMP2024'!$A87)</f>
        <v>0</v>
      </c>
      <c r="I87" s="251">
        <f>COUNTIF(予定・結果!S:V,'UMP2024'!$A87)</f>
        <v>0</v>
      </c>
      <c r="J87" s="252">
        <f t="shared" si="5"/>
        <v>0</v>
      </c>
    </row>
    <row r="88" spans="1:10">
      <c r="A88" s="250">
        <v>84</v>
      </c>
      <c r="B88" s="250" t="s">
        <v>516</v>
      </c>
      <c r="C88" s="250" t="s">
        <v>793</v>
      </c>
      <c r="D88" s="250" t="s">
        <v>517</v>
      </c>
      <c r="E88" s="250">
        <f t="shared" si="4"/>
        <v>84</v>
      </c>
      <c r="F88" s="250"/>
      <c r="G88" s="251">
        <f>COUNTIF(予定・結果!Q:Q,'UMP2024'!$A88)</f>
        <v>0</v>
      </c>
      <c r="H88" s="251">
        <f>COUNTIF(予定・結果!R:R,'UMP2024'!$A88)</f>
        <v>0</v>
      </c>
      <c r="I88" s="251">
        <f>COUNTIF(予定・結果!S:V,'UMP2024'!$A88)</f>
        <v>0</v>
      </c>
      <c r="J88" s="252">
        <f t="shared" si="5"/>
        <v>0</v>
      </c>
    </row>
    <row r="89" spans="1:10">
      <c r="A89" s="250">
        <v>85</v>
      </c>
      <c r="B89" s="250" t="s">
        <v>518</v>
      </c>
      <c r="C89" s="250" t="s">
        <v>740</v>
      </c>
      <c r="D89" s="250" t="s">
        <v>631</v>
      </c>
      <c r="E89" s="250">
        <f t="shared" si="4"/>
        <v>85</v>
      </c>
      <c r="F89" s="250"/>
      <c r="G89" s="251">
        <f>COUNTIF(予定・結果!Q:Q,'UMP2024'!$A89)</f>
        <v>0</v>
      </c>
      <c r="H89" s="251">
        <f>COUNTIF(予定・結果!R:R,'UMP2024'!$A89)</f>
        <v>0</v>
      </c>
      <c r="I89" s="251">
        <f>COUNTIF(予定・結果!S:V,'UMP2024'!$A89)</f>
        <v>0</v>
      </c>
      <c r="J89" s="252">
        <f t="shared" si="5"/>
        <v>0</v>
      </c>
    </row>
    <row r="90" spans="1:10">
      <c r="A90" s="250">
        <v>86</v>
      </c>
      <c r="B90" s="250" t="s">
        <v>519</v>
      </c>
      <c r="C90" s="250" t="s">
        <v>678</v>
      </c>
      <c r="D90" s="250" t="s">
        <v>614</v>
      </c>
      <c r="E90" s="250">
        <f t="shared" si="4"/>
        <v>86</v>
      </c>
      <c r="F90" s="250"/>
      <c r="G90" s="251">
        <f>COUNTIF(予定・結果!Q:Q,'UMP2024'!$A90)</f>
        <v>0</v>
      </c>
      <c r="H90" s="251">
        <f>COUNTIF(予定・結果!R:R,'UMP2024'!$A90)</f>
        <v>0</v>
      </c>
      <c r="I90" s="251">
        <f>COUNTIF(予定・結果!S:V,'UMP2024'!$A90)</f>
        <v>3</v>
      </c>
      <c r="J90" s="252">
        <f t="shared" si="5"/>
        <v>1800</v>
      </c>
    </row>
    <row r="91" spans="1:10">
      <c r="A91" s="250">
        <v>87</v>
      </c>
      <c r="B91" s="250" t="s">
        <v>520</v>
      </c>
      <c r="C91" s="250" t="s">
        <v>731</v>
      </c>
      <c r="D91" s="250" t="s">
        <v>634</v>
      </c>
      <c r="E91" s="250">
        <f t="shared" si="4"/>
        <v>87</v>
      </c>
      <c r="F91" s="250"/>
      <c r="G91" s="251">
        <f>COUNTIF(予定・結果!Q:Q,'UMP2024'!$A91)</f>
        <v>0</v>
      </c>
      <c r="H91" s="251">
        <f>COUNTIF(予定・結果!R:R,'UMP2024'!$A91)</f>
        <v>0</v>
      </c>
      <c r="I91" s="251">
        <f>COUNTIF(予定・結果!S:V,'UMP2024'!$A91)</f>
        <v>2</v>
      </c>
      <c r="J91" s="252">
        <f t="shared" si="5"/>
        <v>1200</v>
      </c>
    </row>
    <row r="92" spans="1:10">
      <c r="A92" s="250">
        <v>88</v>
      </c>
      <c r="B92" s="250" t="s">
        <v>521</v>
      </c>
      <c r="C92" s="250" t="s">
        <v>738</v>
      </c>
      <c r="D92" s="250" t="s">
        <v>638</v>
      </c>
      <c r="E92" s="250">
        <f t="shared" si="4"/>
        <v>88</v>
      </c>
      <c r="F92" s="250"/>
      <c r="G92" s="251">
        <f>COUNTIF(予定・結果!Q:Q,'UMP2024'!$A92)</f>
        <v>0</v>
      </c>
      <c r="H92" s="251">
        <f>COUNTIF(予定・結果!R:R,'UMP2024'!$A92)</f>
        <v>0</v>
      </c>
      <c r="I92" s="251">
        <f>COUNTIF(予定・結果!S:V,'UMP2024'!$A92)</f>
        <v>2</v>
      </c>
      <c r="J92" s="252">
        <f t="shared" si="5"/>
        <v>1200</v>
      </c>
    </row>
    <row r="93" spans="1:10">
      <c r="A93" s="250">
        <v>89</v>
      </c>
      <c r="B93" s="250" t="s">
        <v>819</v>
      </c>
      <c r="C93" s="250" t="s">
        <v>800</v>
      </c>
      <c r="D93" s="250" t="s">
        <v>560</v>
      </c>
      <c r="E93" s="250">
        <f t="shared" si="4"/>
        <v>89</v>
      </c>
      <c r="F93" s="250"/>
      <c r="G93" s="251">
        <f>COUNTIF(予定・結果!Q:Q,'UMP2024'!$A93)</f>
        <v>0</v>
      </c>
      <c r="H93" s="251">
        <f>COUNTIF(予定・結果!R:R,'UMP2024'!$A93)</f>
        <v>0</v>
      </c>
      <c r="I93" s="251">
        <f>COUNTIF(予定・結果!S:V,'UMP2024'!$A93)</f>
        <v>0</v>
      </c>
      <c r="J93" s="252">
        <f t="shared" si="5"/>
        <v>0</v>
      </c>
    </row>
    <row r="94" spans="1:10">
      <c r="A94" s="250">
        <v>90</v>
      </c>
      <c r="B94" s="250" t="s">
        <v>820</v>
      </c>
      <c r="C94" s="250" t="s">
        <v>693</v>
      </c>
      <c r="D94" s="250" t="s">
        <v>441</v>
      </c>
      <c r="E94" s="250">
        <f t="shared" si="4"/>
        <v>90</v>
      </c>
      <c r="F94" s="250"/>
      <c r="G94" s="251">
        <f>COUNTIF(予定・結果!Q:Q,'UMP2024'!$A94)</f>
        <v>0</v>
      </c>
      <c r="H94" s="251">
        <f>COUNTIF(予定・結果!R:R,'UMP2024'!$A94)</f>
        <v>0</v>
      </c>
      <c r="I94" s="251">
        <f>COUNTIF(予定・結果!S:V,'UMP2024'!$A94)</f>
        <v>0</v>
      </c>
      <c r="J94" s="252">
        <f t="shared" si="5"/>
        <v>0</v>
      </c>
    </row>
    <row r="95" spans="1:10">
      <c r="A95" s="250">
        <v>91</v>
      </c>
      <c r="B95" s="250" t="s">
        <v>522</v>
      </c>
      <c r="C95" s="250" t="s">
        <v>523</v>
      </c>
      <c r="D95" s="250" t="s">
        <v>650</v>
      </c>
      <c r="E95" s="250">
        <f t="shared" si="4"/>
        <v>91</v>
      </c>
      <c r="F95" s="250"/>
      <c r="G95" s="251">
        <f>COUNTIF(予定・結果!Q:Q,'UMP2024'!$A95)</f>
        <v>0</v>
      </c>
      <c r="H95" s="251">
        <f>COUNTIF(予定・結果!R:R,'UMP2024'!$A95)</f>
        <v>2</v>
      </c>
      <c r="I95" s="251">
        <f>COUNTIF(予定・結果!S:V,'UMP2024'!$A95)</f>
        <v>2</v>
      </c>
      <c r="J95" s="252">
        <f t="shared" si="5"/>
        <v>3000</v>
      </c>
    </row>
    <row r="96" spans="1:10">
      <c r="A96" s="250">
        <v>92</v>
      </c>
      <c r="B96" s="250" t="s">
        <v>855</v>
      </c>
      <c r="C96" s="250" t="s">
        <v>770</v>
      </c>
      <c r="D96" s="250"/>
      <c r="E96" s="250">
        <f t="shared" si="4"/>
        <v>92</v>
      </c>
      <c r="F96" s="250"/>
      <c r="G96" s="251">
        <f>COUNTIF(予定・結果!Q:Q,'UMP2024'!$A96)</f>
        <v>0</v>
      </c>
      <c r="H96" s="251">
        <f>COUNTIF(予定・結果!R:R,'UMP2024'!$A96)</f>
        <v>0</v>
      </c>
      <c r="I96" s="251">
        <f>COUNTIF(予定・結果!S:V,'UMP2024'!$A96)</f>
        <v>0</v>
      </c>
      <c r="J96" s="252">
        <f t="shared" si="5"/>
        <v>0</v>
      </c>
    </row>
    <row r="97" spans="1:10">
      <c r="A97" s="250">
        <v>93</v>
      </c>
      <c r="B97" s="250" t="s">
        <v>524</v>
      </c>
      <c r="C97" s="250" t="s">
        <v>751</v>
      </c>
      <c r="D97" s="250" t="s">
        <v>641</v>
      </c>
      <c r="E97" s="250">
        <f t="shared" si="4"/>
        <v>93</v>
      </c>
      <c r="F97" s="250"/>
      <c r="G97" s="251">
        <f>COUNTIF(予定・結果!Q:Q,'UMP2024'!$A97)</f>
        <v>0</v>
      </c>
      <c r="H97" s="251">
        <f>COUNTIF(予定・結果!R:R,'UMP2024'!$A97)</f>
        <v>0</v>
      </c>
      <c r="I97" s="251">
        <f>COUNTIF(予定・結果!S:V,'UMP2024'!$A97)</f>
        <v>1</v>
      </c>
      <c r="J97" s="252">
        <f t="shared" si="5"/>
        <v>600</v>
      </c>
    </row>
    <row r="98" spans="1:10">
      <c r="A98" s="250">
        <v>94</v>
      </c>
      <c r="B98" s="250" t="s">
        <v>525</v>
      </c>
      <c r="C98" s="250" t="s">
        <v>715</v>
      </c>
      <c r="D98" s="250" t="s">
        <v>624</v>
      </c>
      <c r="E98" s="250">
        <f t="shared" si="4"/>
        <v>94</v>
      </c>
      <c r="F98" s="250"/>
      <c r="G98" s="251">
        <f>COUNTIF(予定・結果!Q:Q,'UMP2024'!$A98)</f>
        <v>0</v>
      </c>
      <c r="H98" s="251">
        <f>COUNTIF(予定・結果!R:R,'UMP2024'!$A98)</f>
        <v>0</v>
      </c>
      <c r="I98" s="251">
        <f>COUNTIF(予定・結果!S:V,'UMP2024'!$A98)</f>
        <v>3</v>
      </c>
      <c r="J98" s="252">
        <f t="shared" si="5"/>
        <v>1800</v>
      </c>
    </row>
    <row r="99" spans="1:10">
      <c r="A99" s="250">
        <v>95</v>
      </c>
      <c r="B99" s="250" t="s">
        <v>526</v>
      </c>
      <c r="C99" s="250" t="s">
        <v>754</v>
      </c>
      <c r="D99" s="250" t="s">
        <v>642</v>
      </c>
      <c r="E99" s="250">
        <f t="shared" si="4"/>
        <v>95</v>
      </c>
      <c r="F99" s="250"/>
      <c r="G99" s="251">
        <f>COUNTIF(予定・結果!Q:Q,'UMP2024'!$A99)</f>
        <v>0</v>
      </c>
      <c r="H99" s="251">
        <f>COUNTIF(予定・結果!R:R,'UMP2024'!$A99)</f>
        <v>0</v>
      </c>
      <c r="I99" s="251">
        <f>COUNTIF(予定・結果!S:V,'UMP2024'!$A99)</f>
        <v>0</v>
      </c>
      <c r="J99" s="252">
        <f t="shared" si="5"/>
        <v>0</v>
      </c>
    </row>
    <row r="100" spans="1:10">
      <c r="A100" s="250">
        <v>96</v>
      </c>
      <c r="B100" s="250" t="s">
        <v>821</v>
      </c>
      <c r="C100" s="250" t="s">
        <v>698</v>
      </c>
      <c r="D100" s="250" t="s">
        <v>581</v>
      </c>
      <c r="E100" s="250">
        <f t="shared" si="4"/>
        <v>96</v>
      </c>
      <c r="F100" s="250"/>
      <c r="G100" s="251">
        <f>COUNTIF(予定・結果!Q:Q,'UMP2024'!$A100)</f>
        <v>0</v>
      </c>
      <c r="H100" s="251">
        <f>COUNTIF(予定・結果!R:R,'UMP2024'!$A100)</f>
        <v>0</v>
      </c>
      <c r="I100" s="251">
        <f>COUNTIF(予定・結果!S:V,'UMP2024'!$A100)</f>
        <v>0</v>
      </c>
      <c r="J100" s="252">
        <f t="shared" si="5"/>
        <v>0</v>
      </c>
    </row>
    <row r="101" spans="1:10">
      <c r="A101" s="250">
        <v>97</v>
      </c>
      <c r="B101" s="250" t="s">
        <v>527</v>
      </c>
      <c r="C101" s="250" t="s">
        <v>780</v>
      </c>
      <c r="D101" s="250" t="s">
        <v>655</v>
      </c>
      <c r="E101" s="250">
        <f t="shared" ref="E101:E132" si="6">+A101</f>
        <v>97</v>
      </c>
      <c r="F101" s="250"/>
      <c r="G101" s="251">
        <f>COUNTIF(予定・結果!Q:Q,'UMP2024'!$A101)</f>
        <v>0</v>
      </c>
      <c r="H101" s="251">
        <f>COUNTIF(予定・結果!R:R,'UMP2024'!$A101)</f>
        <v>5</v>
      </c>
      <c r="I101" s="251">
        <f>COUNTIF(予定・結果!S:V,'UMP2024'!$A101)</f>
        <v>4</v>
      </c>
      <c r="J101" s="252">
        <f t="shared" ref="J101:J132" si="7">(G101*G$3)+(H101*H$3)+(I101*I$3)</f>
        <v>6900</v>
      </c>
    </row>
    <row r="102" spans="1:10">
      <c r="A102" s="250">
        <v>98</v>
      </c>
      <c r="B102" s="250" t="s">
        <v>822</v>
      </c>
      <c r="C102" s="250" t="s">
        <v>691</v>
      </c>
      <c r="D102" s="250" t="s">
        <v>441</v>
      </c>
      <c r="E102" s="250">
        <f t="shared" si="6"/>
        <v>98</v>
      </c>
      <c r="F102" s="250"/>
      <c r="G102" s="251">
        <f>COUNTIF(予定・結果!Q:Q,'UMP2024'!$A102)</f>
        <v>0</v>
      </c>
      <c r="H102" s="251">
        <f>COUNTIF(予定・結果!R:R,'UMP2024'!$A102)</f>
        <v>0</v>
      </c>
      <c r="I102" s="251">
        <f>COUNTIF(予定・結果!S:V,'UMP2024'!$A102)</f>
        <v>0</v>
      </c>
      <c r="J102" s="252">
        <f t="shared" si="7"/>
        <v>0</v>
      </c>
    </row>
    <row r="103" spans="1:10">
      <c r="A103" s="250">
        <v>99</v>
      </c>
      <c r="B103" s="250" t="s">
        <v>528</v>
      </c>
      <c r="C103" s="250" t="s">
        <v>720</v>
      </c>
      <c r="D103" s="250" t="s">
        <v>460</v>
      </c>
      <c r="E103" s="250">
        <f t="shared" si="6"/>
        <v>99</v>
      </c>
      <c r="F103" s="250"/>
      <c r="G103" s="251">
        <f>COUNTIF(予定・結果!Q:Q,'UMP2024'!$A103)</f>
        <v>0</v>
      </c>
      <c r="H103" s="251">
        <f>COUNTIF(予定・結果!R:R,'UMP2024'!$A103)</f>
        <v>0</v>
      </c>
      <c r="I103" s="251">
        <f>COUNTIF(予定・結果!S:V,'UMP2024'!$A103)</f>
        <v>0</v>
      </c>
      <c r="J103" s="252">
        <f t="shared" si="7"/>
        <v>0</v>
      </c>
    </row>
    <row r="104" spans="1:10">
      <c r="A104" s="250">
        <v>100</v>
      </c>
      <c r="B104" s="250" t="s">
        <v>823</v>
      </c>
      <c r="C104" s="250" t="s">
        <v>765</v>
      </c>
      <c r="D104" s="250" t="s">
        <v>647</v>
      </c>
      <c r="E104" s="250">
        <f t="shared" si="6"/>
        <v>100</v>
      </c>
      <c r="F104" s="250"/>
      <c r="G104" s="251">
        <f>COUNTIF(予定・結果!Q:Q,'UMP2024'!$A104)</f>
        <v>0</v>
      </c>
      <c r="H104" s="251">
        <f>COUNTIF(予定・結果!R:R,'UMP2024'!$A104)</f>
        <v>0</v>
      </c>
      <c r="I104" s="251">
        <f>COUNTIF(予定・結果!S:V,'UMP2024'!$A104)</f>
        <v>1</v>
      </c>
      <c r="J104" s="252">
        <f t="shared" si="7"/>
        <v>600</v>
      </c>
    </row>
    <row r="105" spans="1:10">
      <c r="A105" s="250">
        <v>101</v>
      </c>
      <c r="B105" s="250" t="s">
        <v>529</v>
      </c>
      <c r="C105" s="250" t="s">
        <v>530</v>
      </c>
      <c r="D105" s="250" t="s">
        <v>645</v>
      </c>
      <c r="E105" s="250">
        <f t="shared" si="6"/>
        <v>101</v>
      </c>
      <c r="F105" s="250"/>
      <c r="G105" s="251">
        <f>COUNTIF(予定・結果!Q:Q,'UMP2024'!$A105)</f>
        <v>0</v>
      </c>
      <c r="H105" s="251">
        <f>COUNTIF(予定・結果!R:R,'UMP2024'!$A105)</f>
        <v>0</v>
      </c>
      <c r="I105" s="251">
        <f>COUNTIF(予定・結果!S:V,'UMP2024'!$A105)</f>
        <v>0</v>
      </c>
      <c r="J105" s="252">
        <f t="shared" si="7"/>
        <v>0</v>
      </c>
    </row>
    <row r="106" spans="1:10">
      <c r="A106" s="250">
        <v>102</v>
      </c>
      <c r="B106" s="250" t="s">
        <v>531</v>
      </c>
      <c r="C106" s="250" t="s">
        <v>749</v>
      </c>
      <c r="D106" s="250" t="s">
        <v>640</v>
      </c>
      <c r="E106" s="250">
        <f t="shared" si="6"/>
        <v>102</v>
      </c>
      <c r="F106" s="250"/>
      <c r="G106" s="251">
        <f>COUNTIF(予定・結果!Q:Q,'UMP2024'!$A106)</f>
        <v>0</v>
      </c>
      <c r="H106" s="251">
        <f>COUNTIF(予定・結果!R:R,'UMP2024'!$A106)</f>
        <v>0</v>
      </c>
      <c r="I106" s="251">
        <f>COUNTIF(予定・結果!S:V,'UMP2024'!$A106)</f>
        <v>0</v>
      </c>
      <c r="J106" s="252">
        <f t="shared" si="7"/>
        <v>0</v>
      </c>
    </row>
    <row r="107" spans="1:10">
      <c r="A107" s="250">
        <v>103</v>
      </c>
      <c r="B107" s="250" t="s">
        <v>532</v>
      </c>
      <c r="C107" s="250" t="s">
        <v>786</v>
      </c>
      <c r="D107" s="250" t="s">
        <v>656</v>
      </c>
      <c r="E107" s="250">
        <f t="shared" si="6"/>
        <v>103</v>
      </c>
      <c r="F107" s="250"/>
      <c r="G107" s="251">
        <f>COUNTIF(予定・結果!Q:Q,'UMP2024'!$A107)</f>
        <v>0</v>
      </c>
      <c r="H107" s="251">
        <f>COUNTIF(予定・結果!R:R,'UMP2024'!$A107)</f>
        <v>0</v>
      </c>
      <c r="I107" s="251">
        <f>COUNTIF(予定・結果!S:V,'UMP2024'!$A107)</f>
        <v>1</v>
      </c>
      <c r="J107" s="252">
        <f t="shared" si="7"/>
        <v>600</v>
      </c>
    </row>
    <row r="108" spans="1:10">
      <c r="A108" s="250">
        <v>104</v>
      </c>
      <c r="B108" s="250" t="s">
        <v>824</v>
      </c>
      <c r="C108" s="250" t="s">
        <v>799</v>
      </c>
      <c r="D108" s="250" t="s">
        <v>659</v>
      </c>
      <c r="E108" s="250">
        <f t="shared" si="6"/>
        <v>104</v>
      </c>
      <c r="F108" s="250"/>
      <c r="G108" s="251">
        <f>COUNTIF(予定・結果!Q:Q,'UMP2024'!$A108)</f>
        <v>0</v>
      </c>
      <c r="H108" s="251">
        <f>COUNTIF(予定・結果!R:R,'UMP2024'!$A108)</f>
        <v>0</v>
      </c>
      <c r="I108" s="251">
        <f>COUNTIF(予定・結果!S:V,'UMP2024'!$A108)</f>
        <v>0</v>
      </c>
      <c r="J108" s="252">
        <f t="shared" si="7"/>
        <v>0</v>
      </c>
    </row>
    <row r="109" spans="1:10">
      <c r="A109" s="250">
        <v>105</v>
      </c>
      <c r="B109" s="250" t="s">
        <v>533</v>
      </c>
      <c r="C109" s="250" t="s">
        <v>733</v>
      </c>
      <c r="D109" s="250" t="s">
        <v>636</v>
      </c>
      <c r="E109" s="250">
        <f t="shared" si="6"/>
        <v>105</v>
      </c>
      <c r="F109" s="250"/>
      <c r="G109" s="251">
        <f>COUNTIF(予定・結果!Q:Q,'UMP2024'!$A109)</f>
        <v>0</v>
      </c>
      <c r="H109" s="251">
        <f>COUNTIF(予定・結果!R:R,'UMP2024'!$A109)</f>
        <v>0</v>
      </c>
      <c r="I109" s="251">
        <f>COUNTIF(予定・結果!S:V,'UMP2024'!$A109)</f>
        <v>0</v>
      </c>
      <c r="J109" s="252">
        <f t="shared" si="7"/>
        <v>0</v>
      </c>
    </row>
    <row r="110" spans="1:10">
      <c r="A110" s="250">
        <v>106</v>
      </c>
      <c r="B110" s="250" t="s">
        <v>534</v>
      </c>
      <c r="C110" s="250" t="s">
        <v>732</v>
      </c>
      <c r="D110" s="250" t="s">
        <v>635</v>
      </c>
      <c r="E110" s="250">
        <f t="shared" si="6"/>
        <v>106</v>
      </c>
      <c r="F110" s="250"/>
      <c r="G110" s="251">
        <f>COUNTIF(予定・結果!Q:Q,'UMP2024'!$A110)</f>
        <v>0</v>
      </c>
      <c r="H110" s="251">
        <f>COUNTIF(予定・結果!R:R,'UMP2024'!$A110)</f>
        <v>1</v>
      </c>
      <c r="I110" s="251">
        <f>COUNTIF(予定・結果!S:V,'UMP2024'!$A110)</f>
        <v>1</v>
      </c>
      <c r="J110" s="252">
        <f t="shared" si="7"/>
        <v>1500</v>
      </c>
    </row>
    <row r="111" spans="1:10">
      <c r="A111" s="250">
        <v>107</v>
      </c>
      <c r="B111" s="250" t="s">
        <v>535</v>
      </c>
      <c r="C111" s="250" t="s">
        <v>536</v>
      </c>
      <c r="D111" s="250" t="s">
        <v>642</v>
      </c>
      <c r="E111" s="250">
        <f t="shared" si="6"/>
        <v>107</v>
      </c>
      <c r="F111" s="250"/>
      <c r="G111" s="251">
        <f>COUNTIF(予定・結果!Q:Q,'UMP2024'!$A111)</f>
        <v>0</v>
      </c>
      <c r="H111" s="251">
        <f>COUNTIF(予定・結果!R:R,'UMP2024'!$A111)</f>
        <v>0</v>
      </c>
      <c r="I111" s="251">
        <f>COUNTIF(予定・結果!S:V,'UMP2024'!$A111)</f>
        <v>1</v>
      </c>
      <c r="J111" s="252">
        <f t="shared" si="7"/>
        <v>600</v>
      </c>
    </row>
    <row r="112" spans="1:10">
      <c r="A112" s="250">
        <v>108</v>
      </c>
      <c r="B112" s="250" t="s">
        <v>537</v>
      </c>
      <c r="C112" s="250" t="s">
        <v>790</v>
      </c>
      <c r="D112" s="250" t="s">
        <v>658</v>
      </c>
      <c r="E112" s="250">
        <f t="shared" si="6"/>
        <v>108</v>
      </c>
      <c r="F112" s="250"/>
      <c r="G112" s="251">
        <f>COUNTIF(予定・結果!Q:Q,'UMP2024'!$A112)</f>
        <v>0</v>
      </c>
      <c r="H112" s="251">
        <f>COUNTIF(予定・結果!R:R,'UMP2024'!$A112)</f>
        <v>0</v>
      </c>
      <c r="I112" s="251">
        <f>COUNTIF(予定・結果!S:V,'UMP2024'!$A112)</f>
        <v>0</v>
      </c>
      <c r="J112" s="252">
        <f t="shared" si="7"/>
        <v>0</v>
      </c>
    </row>
    <row r="113" spans="1:10">
      <c r="A113" s="250">
        <v>109</v>
      </c>
      <c r="B113" s="250" t="s">
        <v>538</v>
      </c>
      <c r="C113" s="250" t="s">
        <v>781</v>
      </c>
      <c r="D113" s="250" t="s">
        <v>649</v>
      </c>
      <c r="E113" s="250">
        <f t="shared" si="6"/>
        <v>109</v>
      </c>
      <c r="F113" s="250"/>
      <c r="G113" s="251">
        <f>COUNTIF(予定・結果!Q:Q,'UMP2024'!$A113)</f>
        <v>0</v>
      </c>
      <c r="H113" s="251">
        <f>COUNTIF(予定・結果!R:R,'UMP2024'!$A113)</f>
        <v>0</v>
      </c>
      <c r="I113" s="251">
        <f>COUNTIF(予定・結果!S:V,'UMP2024'!$A113)</f>
        <v>0</v>
      </c>
      <c r="J113" s="252">
        <f t="shared" si="7"/>
        <v>0</v>
      </c>
    </row>
    <row r="114" spans="1:10">
      <c r="A114" s="250">
        <v>110</v>
      </c>
      <c r="B114" s="250" t="s">
        <v>539</v>
      </c>
      <c r="C114" s="250" t="s">
        <v>782</v>
      </c>
      <c r="D114" s="250"/>
      <c r="E114" s="250">
        <f t="shared" si="6"/>
        <v>110</v>
      </c>
      <c r="F114" s="250"/>
      <c r="G114" s="251">
        <f>COUNTIF(予定・結果!Q:Q,'UMP2024'!$A114)</f>
        <v>3</v>
      </c>
      <c r="H114" s="251">
        <f>COUNTIF(予定・結果!R:R,'UMP2024'!$A114)</f>
        <v>4</v>
      </c>
      <c r="I114" s="251">
        <f>COUNTIF(予定・結果!S:V,'UMP2024'!$A114)</f>
        <v>5</v>
      </c>
      <c r="J114" s="252">
        <f t="shared" si="7"/>
        <v>8400</v>
      </c>
    </row>
    <row r="115" spans="1:10">
      <c r="A115" s="250">
        <v>111</v>
      </c>
      <c r="B115" s="250" t="s">
        <v>847</v>
      </c>
      <c r="C115" s="250" t="s">
        <v>662</v>
      </c>
      <c r="D115" s="250" t="s">
        <v>441</v>
      </c>
      <c r="E115" s="250">
        <f t="shared" si="6"/>
        <v>111</v>
      </c>
      <c r="F115" s="250"/>
      <c r="G115" s="251">
        <f>COUNTIF(予定・結果!Q:Q,'UMP2024'!$A115)</f>
        <v>0</v>
      </c>
      <c r="H115" s="251">
        <f>COUNTIF(予定・結果!R:R,'UMP2024'!$A115)</f>
        <v>0</v>
      </c>
      <c r="I115" s="251">
        <f>COUNTIF(予定・結果!S:V,'UMP2024'!$A115)</f>
        <v>3</v>
      </c>
      <c r="J115" s="252">
        <f t="shared" si="7"/>
        <v>1800</v>
      </c>
    </row>
    <row r="116" spans="1:10">
      <c r="A116" s="250">
        <v>112</v>
      </c>
      <c r="B116" s="250" t="s">
        <v>540</v>
      </c>
      <c r="C116" s="250" t="s">
        <v>681</v>
      </c>
      <c r="D116" s="250" t="s">
        <v>616</v>
      </c>
      <c r="E116" s="250">
        <f t="shared" si="6"/>
        <v>112</v>
      </c>
      <c r="F116" s="250"/>
      <c r="G116" s="251">
        <f>COUNTIF(予定・結果!Q:Q,'UMP2024'!$A116)</f>
        <v>0</v>
      </c>
      <c r="H116" s="251">
        <f>COUNTIF(予定・結果!R:R,'UMP2024'!$A116)</f>
        <v>0</v>
      </c>
      <c r="I116" s="251">
        <f>COUNTIF(予定・結果!S:V,'UMP2024'!$A116)</f>
        <v>1</v>
      </c>
      <c r="J116" s="252">
        <f t="shared" si="7"/>
        <v>600</v>
      </c>
    </row>
    <row r="117" spans="1:10">
      <c r="A117" s="250">
        <v>113</v>
      </c>
      <c r="B117" s="250" t="s">
        <v>541</v>
      </c>
      <c r="C117" s="250" t="s">
        <v>796</v>
      </c>
      <c r="D117" s="250" t="s">
        <v>453</v>
      </c>
      <c r="E117" s="250">
        <f t="shared" si="6"/>
        <v>113</v>
      </c>
      <c r="F117" s="250"/>
      <c r="G117" s="251">
        <f>COUNTIF(予定・結果!Q:Q,'UMP2024'!$A117)</f>
        <v>0</v>
      </c>
      <c r="H117" s="251">
        <f>COUNTIF(予定・結果!R:R,'UMP2024'!$A117)</f>
        <v>0</v>
      </c>
      <c r="I117" s="251">
        <f>COUNTIF(予定・結果!S:V,'UMP2024'!$A117)</f>
        <v>0</v>
      </c>
      <c r="J117" s="252">
        <f t="shared" si="7"/>
        <v>0</v>
      </c>
    </row>
    <row r="118" spans="1:10">
      <c r="A118" s="250">
        <v>114</v>
      </c>
      <c r="B118" s="250" t="s">
        <v>542</v>
      </c>
      <c r="C118" s="250" t="s">
        <v>797</v>
      </c>
      <c r="D118" s="250" t="s">
        <v>660</v>
      </c>
      <c r="E118" s="250">
        <f t="shared" si="6"/>
        <v>114</v>
      </c>
      <c r="F118" s="250"/>
      <c r="G118" s="251">
        <f>COUNTIF(予定・結果!Q:Q,'UMP2024'!$A118)</f>
        <v>0</v>
      </c>
      <c r="H118" s="251">
        <f>COUNTIF(予定・結果!R:R,'UMP2024'!$A118)</f>
        <v>0</v>
      </c>
      <c r="I118" s="251">
        <f>COUNTIF(予定・結果!S:V,'UMP2024'!$A118)</f>
        <v>2</v>
      </c>
      <c r="J118" s="252">
        <f t="shared" si="7"/>
        <v>1200</v>
      </c>
    </row>
    <row r="119" spans="1:10">
      <c r="A119" s="250">
        <v>115</v>
      </c>
      <c r="B119" s="250" t="s">
        <v>825</v>
      </c>
      <c r="C119" s="250" t="s">
        <v>701</v>
      </c>
      <c r="D119" s="250" t="s">
        <v>422</v>
      </c>
      <c r="E119" s="250">
        <f t="shared" si="6"/>
        <v>115</v>
      </c>
      <c r="F119" s="250"/>
      <c r="G119" s="251">
        <f>COUNTIF(予定・結果!Q:Q,'UMP2024'!$A119)</f>
        <v>0</v>
      </c>
      <c r="H119" s="251">
        <f>COUNTIF(予定・結果!R:R,'UMP2024'!$A119)</f>
        <v>0</v>
      </c>
      <c r="I119" s="251">
        <f>COUNTIF(予定・結果!S:V,'UMP2024'!$A119)</f>
        <v>0</v>
      </c>
      <c r="J119" s="252">
        <f t="shared" si="7"/>
        <v>0</v>
      </c>
    </row>
    <row r="120" spans="1:10">
      <c r="A120" s="250">
        <v>116</v>
      </c>
      <c r="B120" s="250" t="s">
        <v>544</v>
      </c>
      <c r="C120" s="250" t="s">
        <v>722</v>
      </c>
      <c r="D120" s="250" t="s">
        <v>629</v>
      </c>
      <c r="E120" s="250">
        <f t="shared" si="6"/>
        <v>116</v>
      </c>
      <c r="F120" s="250"/>
      <c r="G120" s="251">
        <f>COUNTIF(予定・結果!Q:Q,'UMP2024'!$A120)</f>
        <v>0</v>
      </c>
      <c r="H120" s="251">
        <f>COUNTIF(予定・結果!R:R,'UMP2024'!$A120)</f>
        <v>2</v>
      </c>
      <c r="I120" s="251">
        <f>COUNTIF(予定・結果!S:V,'UMP2024'!$A120)</f>
        <v>0</v>
      </c>
      <c r="J120" s="252">
        <f t="shared" si="7"/>
        <v>1800</v>
      </c>
    </row>
    <row r="121" spans="1:10">
      <c r="A121" s="250">
        <v>117</v>
      </c>
      <c r="B121" s="250" t="s">
        <v>545</v>
      </c>
      <c r="C121" s="250" t="s">
        <v>743</v>
      </c>
      <c r="D121" s="250" t="s">
        <v>515</v>
      </c>
      <c r="E121" s="250">
        <f t="shared" si="6"/>
        <v>117</v>
      </c>
      <c r="F121" s="250"/>
      <c r="G121" s="251">
        <f>COUNTIF(予定・結果!Q:Q,'UMP2024'!$A121)</f>
        <v>0</v>
      </c>
      <c r="H121" s="251">
        <f>COUNTIF(予定・結果!R:R,'UMP2024'!$A121)</f>
        <v>0</v>
      </c>
      <c r="I121" s="251">
        <f>COUNTIF(予定・結果!S:V,'UMP2024'!$A121)</f>
        <v>0</v>
      </c>
      <c r="J121" s="252">
        <f t="shared" si="7"/>
        <v>0</v>
      </c>
    </row>
    <row r="122" spans="1:10">
      <c r="A122" s="250">
        <v>118</v>
      </c>
      <c r="B122" s="250" t="s">
        <v>546</v>
      </c>
      <c r="C122" s="250" t="s">
        <v>742</v>
      </c>
      <c r="D122" s="250" t="s">
        <v>515</v>
      </c>
      <c r="E122" s="250">
        <f t="shared" si="6"/>
        <v>118</v>
      </c>
      <c r="F122" s="250"/>
      <c r="G122" s="251">
        <f>COUNTIF(予定・結果!Q:Q,'UMP2024'!$A122)</f>
        <v>0</v>
      </c>
      <c r="H122" s="251">
        <f>COUNTIF(予定・結果!R:R,'UMP2024'!$A122)</f>
        <v>0</v>
      </c>
      <c r="I122" s="251">
        <f>COUNTIF(予定・結果!S:V,'UMP2024'!$A122)</f>
        <v>0</v>
      </c>
      <c r="J122" s="252">
        <f t="shared" si="7"/>
        <v>0</v>
      </c>
    </row>
    <row r="123" spans="1:10">
      <c r="A123" s="250">
        <v>119</v>
      </c>
      <c r="B123" s="250" t="s">
        <v>924</v>
      </c>
      <c r="C123" s="250" t="s">
        <v>925</v>
      </c>
      <c r="D123" s="250" t="s">
        <v>660</v>
      </c>
      <c r="E123" s="250">
        <f t="shared" si="6"/>
        <v>119</v>
      </c>
      <c r="F123" s="250"/>
      <c r="G123" s="251">
        <f>COUNTIF(予定・結果!Q:Q,'UMP2024'!$A123)</f>
        <v>0</v>
      </c>
      <c r="H123" s="251">
        <f>COUNTIF(予定・結果!R:R,'UMP2024'!$A123)</f>
        <v>0</v>
      </c>
      <c r="I123" s="251">
        <f>COUNTIF(予定・結果!S:V,'UMP2024'!$A123)</f>
        <v>0</v>
      </c>
      <c r="J123" s="252">
        <f t="shared" si="7"/>
        <v>0</v>
      </c>
    </row>
    <row r="124" spans="1:10">
      <c r="A124" s="250">
        <v>120</v>
      </c>
      <c r="B124" s="250" t="s">
        <v>840</v>
      </c>
      <c r="C124" s="250" t="s">
        <v>683</v>
      </c>
      <c r="D124" s="250"/>
      <c r="E124" s="250">
        <f t="shared" si="6"/>
        <v>120</v>
      </c>
      <c r="F124" s="250"/>
      <c r="G124" s="251">
        <f>COUNTIF(予定・結果!Q:Q,'UMP2024'!$A124)</f>
        <v>0</v>
      </c>
      <c r="H124" s="251">
        <f>COUNTIF(予定・結果!R:R,'UMP2024'!$A124)</f>
        <v>2</v>
      </c>
      <c r="I124" s="251">
        <f>COUNTIF(予定・結果!S:V,'UMP2024'!$A124)</f>
        <v>4</v>
      </c>
      <c r="J124" s="252">
        <f t="shared" si="7"/>
        <v>4200</v>
      </c>
    </row>
    <row r="125" spans="1:10">
      <c r="A125" s="250">
        <v>121</v>
      </c>
      <c r="B125" s="250" t="s">
        <v>547</v>
      </c>
      <c r="C125" s="250" t="s">
        <v>721</v>
      </c>
      <c r="D125" s="250" t="s">
        <v>628</v>
      </c>
      <c r="E125" s="250">
        <f t="shared" si="6"/>
        <v>121</v>
      </c>
      <c r="F125" s="250"/>
      <c r="G125" s="251">
        <f>COUNTIF(予定・結果!Q:Q,'UMP2024'!$A125)</f>
        <v>0</v>
      </c>
      <c r="H125" s="251">
        <f>COUNTIF(予定・結果!R:R,'UMP2024'!$A125)</f>
        <v>0</v>
      </c>
      <c r="I125" s="251">
        <f>COUNTIF(予定・結果!S:V,'UMP2024'!$A125)</f>
        <v>0</v>
      </c>
      <c r="J125" s="252">
        <f t="shared" si="7"/>
        <v>0</v>
      </c>
    </row>
    <row r="126" spans="1:10">
      <c r="A126" s="250">
        <v>122</v>
      </c>
      <c r="B126" s="250" t="s">
        <v>548</v>
      </c>
      <c r="C126" s="250" t="s">
        <v>739</v>
      </c>
      <c r="D126" s="250" t="s">
        <v>416</v>
      </c>
      <c r="E126" s="250">
        <f t="shared" si="6"/>
        <v>122</v>
      </c>
      <c r="F126" s="250"/>
      <c r="G126" s="251">
        <f>COUNTIF(予定・結果!Q:Q,'UMP2024'!$A126)</f>
        <v>0</v>
      </c>
      <c r="H126" s="251">
        <f>COUNTIF(予定・結果!R:R,'UMP2024'!$A126)</f>
        <v>0</v>
      </c>
      <c r="I126" s="251">
        <f>COUNTIF(予定・結果!S:V,'UMP2024'!$A126)</f>
        <v>0</v>
      </c>
      <c r="J126" s="252">
        <f t="shared" si="7"/>
        <v>0</v>
      </c>
    </row>
    <row r="127" spans="1:10">
      <c r="A127" s="250">
        <v>123</v>
      </c>
      <c r="B127" s="250" t="s">
        <v>549</v>
      </c>
      <c r="C127" s="250" t="s">
        <v>550</v>
      </c>
      <c r="D127" s="250" t="s">
        <v>642</v>
      </c>
      <c r="E127" s="250">
        <f t="shared" si="6"/>
        <v>123</v>
      </c>
      <c r="F127" s="250"/>
      <c r="G127" s="251">
        <f>COUNTIF(予定・結果!Q:Q,'UMP2024'!$A127)</f>
        <v>0</v>
      </c>
      <c r="H127" s="251">
        <f>COUNTIF(予定・結果!R:R,'UMP2024'!$A127)</f>
        <v>0</v>
      </c>
      <c r="I127" s="251">
        <f>COUNTIF(予定・結果!S:V,'UMP2024'!$A127)</f>
        <v>0</v>
      </c>
      <c r="J127" s="252">
        <f t="shared" si="7"/>
        <v>0</v>
      </c>
    </row>
    <row r="128" spans="1:10">
      <c r="A128" s="250">
        <v>124</v>
      </c>
      <c r="B128" s="250" t="s">
        <v>551</v>
      </c>
      <c r="C128" s="250" t="s">
        <v>552</v>
      </c>
      <c r="D128" s="250" t="s">
        <v>612</v>
      </c>
      <c r="E128" s="250">
        <f t="shared" si="6"/>
        <v>124</v>
      </c>
      <c r="F128" s="250"/>
      <c r="G128" s="251">
        <f>COUNTIF(予定・結果!Q:Q,'UMP2024'!$A128)</f>
        <v>0</v>
      </c>
      <c r="H128" s="251">
        <f>COUNTIF(予定・結果!R:R,'UMP2024'!$A128)</f>
        <v>0</v>
      </c>
      <c r="I128" s="251">
        <f>COUNTIF(予定・結果!S:V,'UMP2024'!$A128)</f>
        <v>0</v>
      </c>
      <c r="J128" s="252">
        <f t="shared" si="7"/>
        <v>0</v>
      </c>
    </row>
    <row r="129" spans="1:10">
      <c r="A129" s="250">
        <v>125</v>
      </c>
      <c r="B129" s="250" t="s">
        <v>553</v>
      </c>
      <c r="C129" s="250" t="s">
        <v>723</v>
      </c>
      <c r="D129" s="250" t="s">
        <v>630</v>
      </c>
      <c r="E129" s="250">
        <f t="shared" si="6"/>
        <v>125</v>
      </c>
      <c r="F129" s="250"/>
      <c r="G129" s="251">
        <f>COUNTIF(予定・結果!Q:Q,'UMP2024'!$A129)</f>
        <v>0</v>
      </c>
      <c r="H129" s="251">
        <f>COUNTIF(予定・結果!R:R,'UMP2024'!$A129)</f>
        <v>0</v>
      </c>
      <c r="I129" s="251">
        <f>COUNTIF(予定・結果!S:V,'UMP2024'!$A129)</f>
        <v>0</v>
      </c>
      <c r="J129" s="252">
        <f t="shared" si="7"/>
        <v>0</v>
      </c>
    </row>
    <row r="130" spans="1:10">
      <c r="A130" s="250">
        <v>126</v>
      </c>
      <c r="B130" s="250" t="s">
        <v>554</v>
      </c>
      <c r="C130" s="250" t="s">
        <v>555</v>
      </c>
      <c r="D130" s="250" t="s">
        <v>441</v>
      </c>
      <c r="E130" s="250">
        <f t="shared" si="6"/>
        <v>126</v>
      </c>
      <c r="F130" s="250"/>
      <c r="G130" s="251">
        <f>COUNTIF(予定・結果!Q:Q,'UMP2024'!$A130)</f>
        <v>0</v>
      </c>
      <c r="H130" s="251">
        <f>COUNTIF(予定・結果!R:R,'UMP2024'!$A130)</f>
        <v>0</v>
      </c>
      <c r="I130" s="251">
        <f>COUNTIF(予定・結果!S:V,'UMP2024'!$A130)</f>
        <v>0</v>
      </c>
      <c r="J130" s="252">
        <f t="shared" si="7"/>
        <v>0</v>
      </c>
    </row>
    <row r="131" spans="1:10">
      <c r="A131" s="250">
        <v>127</v>
      </c>
      <c r="B131" s="250" t="s">
        <v>826</v>
      </c>
      <c r="C131" s="250" t="s">
        <v>677</v>
      </c>
      <c r="D131" s="250" t="s">
        <v>613</v>
      </c>
      <c r="E131" s="250">
        <f t="shared" si="6"/>
        <v>127</v>
      </c>
      <c r="F131" s="250"/>
      <c r="G131" s="251">
        <f>COUNTIF(予定・結果!Q:Q,'UMP2024'!$A131)</f>
        <v>0</v>
      </c>
      <c r="H131" s="251">
        <f>COUNTIF(予定・結果!R:R,'UMP2024'!$A131)</f>
        <v>0</v>
      </c>
      <c r="I131" s="251">
        <f>COUNTIF(予定・結果!S:V,'UMP2024'!$A131)</f>
        <v>1</v>
      </c>
      <c r="J131" s="252">
        <f t="shared" si="7"/>
        <v>600</v>
      </c>
    </row>
    <row r="132" spans="1:10">
      <c r="A132" s="250">
        <v>128</v>
      </c>
      <c r="B132" s="250" t="s">
        <v>849</v>
      </c>
      <c r="C132" s="250" t="s">
        <v>703</v>
      </c>
      <c r="D132" s="250"/>
      <c r="E132" s="250">
        <f t="shared" si="6"/>
        <v>128</v>
      </c>
      <c r="F132" s="250"/>
      <c r="G132" s="251">
        <f>COUNTIF(予定・結果!Q:Q,'UMP2024'!$A132)</f>
        <v>2</v>
      </c>
      <c r="H132" s="251">
        <f>COUNTIF(予定・結果!R:R,'UMP2024'!$A132)</f>
        <v>5</v>
      </c>
      <c r="I132" s="251">
        <f>COUNTIF(予定・結果!S:V,'UMP2024'!$A132)</f>
        <v>3</v>
      </c>
      <c r="J132" s="252">
        <f t="shared" si="7"/>
        <v>7500</v>
      </c>
    </row>
    <row r="133" spans="1:10">
      <c r="A133" s="250">
        <v>129</v>
      </c>
      <c r="B133" s="250" t="s">
        <v>556</v>
      </c>
      <c r="C133" s="250" t="s">
        <v>557</v>
      </c>
      <c r="D133" s="250" t="s">
        <v>659</v>
      </c>
      <c r="E133" s="250">
        <f t="shared" ref="E133:E164" si="8">+A133</f>
        <v>129</v>
      </c>
      <c r="F133" s="250"/>
      <c r="G133" s="251">
        <f>COUNTIF(予定・結果!Q:Q,'UMP2024'!$A133)</f>
        <v>0</v>
      </c>
      <c r="H133" s="251">
        <f>COUNTIF(予定・結果!R:R,'UMP2024'!$A133)</f>
        <v>0</v>
      </c>
      <c r="I133" s="251">
        <f>COUNTIF(予定・結果!S:V,'UMP2024'!$A133)</f>
        <v>0</v>
      </c>
      <c r="J133" s="252">
        <f t="shared" ref="J133:J164" si="9">(G133*G$3)+(H133*H$3)+(I133*I$3)</f>
        <v>0</v>
      </c>
    </row>
    <row r="134" spans="1:10">
      <c r="A134" s="250">
        <v>130</v>
      </c>
      <c r="B134" s="250" t="s">
        <v>854</v>
      </c>
      <c r="C134" s="250" t="s">
        <v>724</v>
      </c>
      <c r="D134" s="250"/>
      <c r="E134" s="250">
        <f t="shared" si="8"/>
        <v>130</v>
      </c>
      <c r="F134" s="250"/>
      <c r="G134" s="251">
        <f>COUNTIF(予定・結果!Q:Q,'UMP2024'!$A134)</f>
        <v>0</v>
      </c>
      <c r="H134" s="251">
        <f>COUNTIF(予定・結果!R:R,'UMP2024'!$A134)</f>
        <v>0</v>
      </c>
      <c r="I134" s="251">
        <f>COUNTIF(予定・結果!S:V,'UMP2024'!$A134)</f>
        <v>0</v>
      </c>
      <c r="J134" s="252">
        <f t="shared" si="9"/>
        <v>0</v>
      </c>
    </row>
    <row r="135" spans="1:10">
      <c r="A135" s="250">
        <v>131</v>
      </c>
      <c r="B135" s="250" t="s">
        <v>852</v>
      </c>
      <c r="C135" s="250" t="s">
        <v>558</v>
      </c>
      <c r="D135" s="250" t="s">
        <v>416</v>
      </c>
      <c r="E135" s="250">
        <f t="shared" si="8"/>
        <v>131</v>
      </c>
      <c r="F135" s="250"/>
      <c r="G135" s="251">
        <f>COUNTIF(予定・結果!Q:Q,'UMP2024'!$A135)</f>
        <v>0</v>
      </c>
      <c r="H135" s="251">
        <f>COUNTIF(予定・結果!R:R,'UMP2024'!$A135)</f>
        <v>0</v>
      </c>
      <c r="I135" s="251">
        <f>COUNTIF(予定・結果!S:V,'UMP2024'!$A135)</f>
        <v>0</v>
      </c>
      <c r="J135" s="252">
        <f t="shared" si="9"/>
        <v>0</v>
      </c>
    </row>
    <row r="136" spans="1:10">
      <c r="A136" s="250">
        <v>132</v>
      </c>
      <c r="B136" s="250" t="s">
        <v>559</v>
      </c>
      <c r="C136" s="250" t="s">
        <v>771</v>
      </c>
      <c r="D136" s="250" t="s">
        <v>560</v>
      </c>
      <c r="E136" s="250">
        <f t="shared" si="8"/>
        <v>132</v>
      </c>
      <c r="F136" s="250"/>
      <c r="G136" s="251">
        <f>COUNTIF(予定・結果!Q:Q,'UMP2024'!$A136)</f>
        <v>0</v>
      </c>
      <c r="H136" s="251">
        <f>COUNTIF(予定・結果!R:R,'UMP2024'!$A136)</f>
        <v>0</v>
      </c>
      <c r="I136" s="251">
        <f>COUNTIF(予定・結果!S:V,'UMP2024'!$A136)</f>
        <v>1</v>
      </c>
      <c r="J136" s="252">
        <f t="shared" si="9"/>
        <v>600</v>
      </c>
    </row>
    <row r="137" spans="1:10">
      <c r="A137" s="250">
        <v>133</v>
      </c>
      <c r="B137" s="250" t="s">
        <v>827</v>
      </c>
      <c r="C137" s="250" t="s">
        <v>745</v>
      </c>
      <c r="D137" s="250" t="s">
        <v>460</v>
      </c>
      <c r="E137" s="250">
        <f t="shared" si="8"/>
        <v>133</v>
      </c>
      <c r="F137" s="250"/>
      <c r="G137" s="251">
        <f>COUNTIF(予定・結果!Q:Q,'UMP2024'!$A137)</f>
        <v>0</v>
      </c>
      <c r="H137" s="251">
        <f>COUNTIF(予定・結果!R:R,'UMP2024'!$A137)</f>
        <v>0</v>
      </c>
      <c r="I137" s="251">
        <f>COUNTIF(予定・結果!S:V,'UMP2024'!$A137)</f>
        <v>0</v>
      </c>
      <c r="J137" s="252">
        <f t="shared" si="9"/>
        <v>0</v>
      </c>
    </row>
    <row r="138" spans="1:10">
      <c r="A138" s="250">
        <v>134</v>
      </c>
      <c r="B138" s="250" t="s">
        <v>843</v>
      </c>
      <c r="C138" s="250" t="s">
        <v>710</v>
      </c>
      <c r="D138" s="250" t="s">
        <v>561</v>
      </c>
      <c r="E138" s="250">
        <f t="shared" si="8"/>
        <v>134</v>
      </c>
      <c r="F138" s="250"/>
      <c r="G138" s="251">
        <f>COUNTIF(予定・結果!Q:Q,'UMP2024'!$A138)</f>
        <v>0</v>
      </c>
      <c r="H138" s="251">
        <f>COUNTIF(予定・結果!R:R,'UMP2024'!$A138)</f>
        <v>0</v>
      </c>
      <c r="I138" s="251">
        <f>COUNTIF(予定・結果!S:V,'UMP2024'!$A138)</f>
        <v>0</v>
      </c>
      <c r="J138" s="252">
        <f t="shared" si="9"/>
        <v>0</v>
      </c>
    </row>
    <row r="139" spans="1:10">
      <c r="A139" s="250">
        <v>135</v>
      </c>
      <c r="B139" s="250" t="s">
        <v>562</v>
      </c>
      <c r="C139" s="250" t="s">
        <v>772</v>
      </c>
      <c r="D139" s="250" t="s">
        <v>652</v>
      </c>
      <c r="E139" s="250">
        <f t="shared" si="8"/>
        <v>135</v>
      </c>
      <c r="F139" s="250"/>
      <c r="G139" s="251">
        <f>COUNTIF(予定・結果!Q:Q,'UMP2024'!$A139)</f>
        <v>0</v>
      </c>
      <c r="H139" s="251">
        <f>COUNTIF(予定・結果!R:R,'UMP2024'!$A139)</f>
        <v>0</v>
      </c>
      <c r="I139" s="251">
        <f>COUNTIF(予定・結果!S:V,'UMP2024'!$A139)</f>
        <v>0</v>
      </c>
      <c r="J139" s="252">
        <f t="shared" si="9"/>
        <v>0</v>
      </c>
    </row>
    <row r="140" spans="1:10">
      <c r="A140" s="250">
        <v>136</v>
      </c>
      <c r="B140" s="250" t="s">
        <v>563</v>
      </c>
      <c r="C140" s="250" t="s">
        <v>773</v>
      </c>
      <c r="D140" s="250" t="s">
        <v>653</v>
      </c>
      <c r="E140" s="250">
        <f t="shared" si="8"/>
        <v>136</v>
      </c>
      <c r="F140" s="250"/>
      <c r="G140" s="251">
        <f>COUNTIF(予定・結果!Q:Q,'UMP2024'!$A140)</f>
        <v>0</v>
      </c>
      <c r="H140" s="251">
        <f>COUNTIF(予定・結果!R:R,'UMP2024'!$A140)</f>
        <v>0</v>
      </c>
      <c r="I140" s="251">
        <f>COUNTIF(予定・結果!S:V,'UMP2024'!$A140)</f>
        <v>0</v>
      </c>
      <c r="J140" s="252">
        <f t="shared" si="9"/>
        <v>0</v>
      </c>
    </row>
    <row r="141" spans="1:10">
      <c r="A141" s="250">
        <v>137</v>
      </c>
      <c r="B141" s="250" t="s">
        <v>564</v>
      </c>
      <c r="C141" s="250" t="s">
        <v>774</v>
      </c>
      <c r="D141" s="250" t="s">
        <v>420</v>
      </c>
      <c r="E141" s="250">
        <f t="shared" si="8"/>
        <v>137</v>
      </c>
      <c r="F141" s="250"/>
      <c r="G141" s="251">
        <f>COUNTIF(予定・結果!Q:Q,'UMP2024'!$A141)</f>
        <v>0</v>
      </c>
      <c r="H141" s="251">
        <f>COUNTIF(予定・結果!R:R,'UMP2024'!$A141)</f>
        <v>0</v>
      </c>
      <c r="I141" s="251">
        <f>COUNTIF(予定・結果!S:V,'UMP2024'!$A141)</f>
        <v>0</v>
      </c>
      <c r="J141" s="252">
        <f t="shared" si="9"/>
        <v>0</v>
      </c>
    </row>
    <row r="142" spans="1:10">
      <c r="A142" s="250">
        <v>138</v>
      </c>
      <c r="B142" s="250" t="s">
        <v>565</v>
      </c>
      <c r="C142" s="250" t="s">
        <v>758</v>
      </c>
      <c r="D142" s="250" t="s">
        <v>642</v>
      </c>
      <c r="E142" s="250">
        <f t="shared" si="8"/>
        <v>138</v>
      </c>
      <c r="F142" s="250"/>
      <c r="G142" s="251">
        <f>COUNTIF(予定・結果!Q:Q,'UMP2024'!$A142)</f>
        <v>0</v>
      </c>
      <c r="H142" s="251">
        <f>COUNTIF(予定・結果!R:R,'UMP2024'!$A142)</f>
        <v>0</v>
      </c>
      <c r="I142" s="251">
        <f>COUNTIF(予定・結果!S:V,'UMP2024'!$A142)</f>
        <v>1</v>
      </c>
      <c r="J142" s="252">
        <f t="shared" si="9"/>
        <v>600</v>
      </c>
    </row>
    <row r="143" spans="1:10">
      <c r="A143" s="250">
        <v>139</v>
      </c>
      <c r="B143" s="250" t="s">
        <v>566</v>
      </c>
      <c r="C143" s="250" t="s">
        <v>787</v>
      </c>
      <c r="D143" s="250" t="s">
        <v>656</v>
      </c>
      <c r="E143" s="250">
        <f t="shared" si="8"/>
        <v>139</v>
      </c>
      <c r="F143" s="250"/>
      <c r="G143" s="251">
        <f>COUNTIF(予定・結果!Q:Q,'UMP2024'!$A143)</f>
        <v>0</v>
      </c>
      <c r="H143" s="251">
        <f>COUNTIF(予定・結果!R:R,'UMP2024'!$A143)</f>
        <v>0</v>
      </c>
      <c r="I143" s="251">
        <f>COUNTIF(予定・結果!S:V,'UMP2024'!$A143)</f>
        <v>0</v>
      </c>
      <c r="J143" s="252">
        <f t="shared" si="9"/>
        <v>0</v>
      </c>
    </row>
    <row r="144" spans="1:10">
      <c r="A144" s="250">
        <v>140</v>
      </c>
      <c r="B144" s="250" t="s">
        <v>567</v>
      </c>
      <c r="C144" s="250" t="s">
        <v>680</v>
      </c>
      <c r="D144" s="250" t="s">
        <v>616</v>
      </c>
      <c r="E144" s="250">
        <f t="shared" si="8"/>
        <v>140</v>
      </c>
      <c r="F144" s="250"/>
      <c r="G144" s="251">
        <f>COUNTIF(予定・結果!Q:Q,'UMP2024'!$A144)</f>
        <v>0</v>
      </c>
      <c r="H144" s="251">
        <f>COUNTIF(予定・結果!R:R,'UMP2024'!$A144)</f>
        <v>0</v>
      </c>
      <c r="I144" s="251">
        <f>COUNTIF(予定・結果!S:V,'UMP2024'!$A144)</f>
        <v>0</v>
      </c>
      <c r="J144" s="252">
        <f t="shared" si="9"/>
        <v>0</v>
      </c>
    </row>
    <row r="145" spans="1:10">
      <c r="A145" s="250">
        <v>141</v>
      </c>
      <c r="B145" s="250" t="s">
        <v>568</v>
      </c>
      <c r="C145" s="250" t="s">
        <v>750</v>
      </c>
      <c r="D145" s="250" t="s">
        <v>640</v>
      </c>
      <c r="E145" s="250">
        <f t="shared" si="8"/>
        <v>141</v>
      </c>
      <c r="F145" s="250"/>
      <c r="G145" s="251">
        <f>COUNTIF(予定・結果!Q:Q,'UMP2024'!$A145)</f>
        <v>0</v>
      </c>
      <c r="H145" s="251">
        <f>COUNTIF(予定・結果!R:R,'UMP2024'!$A145)</f>
        <v>0</v>
      </c>
      <c r="I145" s="251">
        <f>COUNTIF(予定・結果!S:V,'UMP2024'!$A145)</f>
        <v>0</v>
      </c>
      <c r="J145" s="252">
        <f t="shared" si="9"/>
        <v>0</v>
      </c>
    </row>
    <row r="146" spans="1:10">
      <c r="A146" s="250">
        <v>142</v>
      </c>
      <c r="B146" s="250" t="s">
        <v>848</v>
      </c>
      <c r="C146" s="250" t="s">
        <v>675</v>
      </c>
      <c r="D146" s="250" t="s">
        <v>611</v>
      </c>
      <c r="E146" s="250">
        <f t="shared" si="8"/>
        <v>142</v>
      </c>
      <c r="F146" s="250"/>
      <c r="G146" s="251">
        <f>COUNTIF(予定・結果!Q:Q,'UMP2024'!$A146)</f>
        <v>0</v>
      </c>
      <c r="H146" s="251">
        <f>COUNTIF(予定・結果!R:R,'UMP2024'!$A146)</f>
        <v>0</v>
      </c>
      <c r="I146" s="251">
        <f>COUNTIF(予定・結果!S:V,'UMP2024'!$A146)</f>
        <v>0</v>
      </c>
      <c r="J146" s="252">
        <f t="shared" si="9"/>
        <v>0</v>
      </c>
    </row>
    <row r="147" spans="1:10">
      <c r="A147" s="250">
        <v>143</v>
      </c>
      <c r="B147" s="250" t="s">
        <v>569</v>
      </c>
      <c r="C147" s="250" t="s">
        <v>570</v>
      </c>
      <c r="D147" s="250" t="s">
        <v>642</v>
      </c>
      <c r="E147" s="250">
        <f t="shared" si="8"/>
        <v>143</v>
      </c>
      <c r="F147" s="250"/>
      <c r="G147" s="251">
        <f>COUNTIF(予定・結果!Q:Q,'UMP2024'!$A147)</f>
        <v>0</v>
      </c>
      <c r="H147" s="251">
        <f>COUNTIF(予定・結果!R:R,'UMP2024'!$A147)</f>
        <v>0</v>
      </c>
      <c r="I147" s="251">
        <f>COUNTIF(予定・結果!S:V,'UMP2024'!$A147)</f>
        <v>0</v>
      </c>
      <c r="J147" s="252">
        <f t="shared" si="9"/>
        <v>0</v>
      </c>
    </row>
    <row r="148" spans="1:10">
      <c r="A148" s="250">
        <v>144</v>
      </c>
      <c r="B148" s="250" t="s">
        <v>828</v>
      </c>
      <c r="C148" s="250" t="s">
        <v>571</v>
      </c>
      <c r="D148" s="250" t="s">
        <v>646</v>
      </c>
      <c r="E148" s="250">
        <f t="shared" si="8"/>
        <v>144</v>
      </c>
      <c r="F148" s="250"/>
      <c r="G148" s="251">
        <f>COUNTIF(予定・結果!Q:Q,'UMP2024'!$A148)</f>
        <v>0</v>
      </c>
      <c r="H148" s="251">
        <f>COUNTIF(予定・結果!R:R,'UMP2024'!$A148)</f>
        <v>0</v>
      </c>
      <c r="I148" s="251">
        <f>COUNTIF(予定・結果!S:V,'UMP2024'!$A148)</f>
        <v>1</v>
      </c>
      <c r="J148" s="252">
        <f t="shared" si="9"/>
        <v>600</v>
      </c>
    </row>
    <row r="149" spans="1:10">
      <c r="A149" s="250">
        <v>145</v>
      </c>
      <c r="B149" s="250" t="s">
        <v>829</v>
      </c>
      <c r="C149" s="250" t="s">
        <v>762</v>
      </c>
      <c r="D149" s="250" t="s">
        <v>468</v>
      </c>
      <c r="E149" s="250">
        <f t="shared" si="8"/>
        <v>145</v>
      </c>
      <c r="F149" s="250"/>
      <c r="G149" s="251">
        <f>COUNTIF(予定・結果!Q:Q,'UMP2024'!$A149)</f>
        <v>0</v>
      </c>
      <c r="H149" s="251">
        <f>COUNTIF(予定・結果!R:R,'UMP2024'!$A149)</f>
        <v>0</v>
      </c>
      <c r="I149" s="251">
        <f>COUNTIF(予定・結果!S:V,'UMP2024'!$A149)</f>
        <v>3</v>
      </c>
      <c r="J149" s="252">
        <f t="shared" si="9"/>
        <v>1800</v>
      </c>
    </row>
    <row r="150" spans="1:10">
      <c r="A150" s="250">
        <v>146</v>
      </c>
      <c r="B150" s="250" t="s">
        <v>572</v>
      </c>
      <c r="C150" s="250" t="s">
        <v>736</v>
      </c>
      <c r="D150" s="250" t="s">
        <v>486</v>
      </c>
      <c r="E150" s="250">
        <f t="shared" si="8"/>
        <v>146</v>
      </c>
      <c r="F150" s="250"/>
      <c r="G150" s="251">
        <f>COUNTIF(予定・結果!Q:Q,'UMP2024'!$A150)</f>
        <v>0</v>
      </c>
      <c r="H150" s="251">
        <f>COUNTIF(予定・結果!R:R,'UMP2024'!$A150)</f>
        <v>0</v>
      </c>
      <c r="I150" s="251">
        <f>COUNTIF(予定・結果!S:V,'UMP2024'!$A150)</f>
        <v>2</v>
      </c>
      <c r="J150" s="252">
        <f t="shared" si="9"/>
        <v>1200</v>
      </c>
    </row>
    <row r="151" spans="1:10">
      <c r="A151" s="250">
        <v>147</v>
      </c>
      <c r="B151" s="250" t="s">
        <v>830</v>
      </c>
      <c r="C151" s="250" t="s">
        <v>700</v>
      </c>
      <c r="D151" s="250" t="s">
        <v>422</v>
      </c>
      <c r="E151" s="250">
        <f t="shared" si="8"/>
        <v>147</v>
      </c>
      <c r="F151" s="250"/>
      <c r="G151" s="251">
        <f>COUNTIF(予定・結果!Q:Q,'UMP2024'!$A151)</f>
        <v>0</v>
      </c>
      <c r="H151" s="251">
        <f>COUNTIF(予定・結果!R:R,'UMP2024'!$A151)</f>
        <v>0</v>
      </c>
      <c r="I151" s="251">
        <f>COUNTIF(予定・結果!S:V,'UMP2024'!$A151)</f>
        <v>2</v>
      </c>
      <c r="J151" s="252">
        <f t="shared" si="9"/>
        <v>1200</v>
      </c>
    </row>
    <row r="152" spans="1:10">
      <c r="A152" s="250">
        <v>148</v>
      </c>
      <c r="B152" s="250" t="s">
        <v>573</v>
      </c>
      <c r="C152" s="250" t="s">
        <v>574</v>
      </c>
      <c r="D152" s="250" t="s">
        <v>416</v>
      </c>
      <c r="E152" s="250">
        <f t="shared" si="8"/>
        <v>148</v>
      </c>
      <c r="F152" s="250"/>
      <c r="G152" s="251">
        <f>COUNTIF(予定・結果!Q:Q,'UMP2024'!$A152)</f>
        <v>0</v>
      </c>
      <c r="H152" s="251">
        <f>COUNTIF(予定・結果!R:R,'UMP2024'!$A152)</f>
        <v>0</v>
      </c>
      <c r="I152" s="251">
        <f>COUNTIF(予定・結果!S:V,'UMP2024'!$A152)</f>
        <v>0</v>
      </c>
      <c r="J152" s="252">
        <f t="shared" si="9"/>
        <v>0</v>
      </c>
    </row>
    <row r="153" spans="1:10">
      <c r="A153" s="250">
        <v>149</v>
      </c>
      <c r="B153" s="250" t="s">
        <v>575</v>
      </c>
      <c r="C153" s="250" t="s">
        <v>752</v>
      </c>
      <c r="D153" s="250" t="s">
        <v>641</v>
      </c>
      <c r="E153" s="250">
        <f t="shared" si="8"/>
        <v>149</v>
      </c>
      <c r="F153" s="250"/>
      <c r="G153" s="251">
        <f>COUNTIF(予定・結果!Q:Q,'UMP2024'!$A153)</f>
        <v>0</v>
      </c>
      <c r="H153" s="251">
        <f>COUNTIF(予定・結果!R:R,'UMP2024'!$A153)</f>
        <v>0</v>
      </c>
      <c r="I153" s="251">
        <f>COUNTIF(予定・結果!S:V,'UMP2024'!$A153)</f>
        <v>0</v>
      </c>
      <c r="J153" s="252">
        <f t="shared" si="9"/>
        <v>0</v>
      </c>
    </row>
    <row r="154" spans="1:10">
      <c r="A154" s="250">
        <v>150</v>
      </c>
      <c r="B154" s="250" t="s">
        <v>576</v>
      </c>
      <c r="C154" s="250" t="s">
        <v>714</v>
      </c>
      <c r="D154" s="250" t="s">
        <v>621</v>
      </c>
      <c r="E154" s="250">
        <f t="shared" si="8"/>
        <v>150</v>
      </c>
      <c r="F154" s="250"/>
      <c r="G154" s="251">
        <f>COUNTIF(予定・結果!Q:Q,'UMP2024'!$A154)</f>
        <v>0</v>
      </c>
      <c r="H154" s="251">
        <f>COUNTIF(予定・結果!R:R,'UMP2024'!$A154)</f>
        <v>0</v>
      </c>
      <c r="I154" s="251">
        <f>COUNTIF(予定・結果!S:V,'UMP2024'!$A154)</f>
        <v>1</v>
      </c>
      <c r="J154" s="252">
        <f t="shared" si="9"/>
        <v>600</v>
      </c>
    </row>
    <row r="155" spans="1:10">
      <c r="A155" s="250">
        <v>151</v>
      </c>
      <c r="B155" s="250" t="s">
        <v>846</v>
      </c>
      <c r="C155" s="250" t="s">
        <v>775</v>
      </c>
      <c r="D155" s="250"/>
      <c r="E155" s="250">
        <f t="shared" si="8"/>
        <v>151</v>
      </c>
      <c r="F155" s="250"/>
      <c r="G155" s="251">
        <f>COUNTIF(予定・結果!Q:Q,'UMP2024'!$A155)</f>
        <v>0</v>
      </c>
      <c r="H155" s="251">
        <f>COUNTIF(予定・結果!R:R,'UMP2024'!$A155)</f>
        <v>0</v>
      </c>
      <c r="I155" s="251">
        <f>COUNTIF(予定・結果!S:V,'UMP2024'!$A155)</f>
        <v>0</v>
      </c>
      <c r="J155" s="252">
        <f t="shared" si="9"/>
        <v>0</v>
      </c>
    </row>
    <row r="156" spans="1:10">
      <c r="A156" s="250">
        <v>152</v>
      </c>
      <c r="B156" s="250" t="s">
        <v>577</v>
      </c>
      <c r="C156" s="250" t="s">
        <v>734</v>
      </c>
      <c r="D156" s="250" t="s">
        <v>637</v>
      </c>
      <c r="E156" s="250">
        <f t="shared" si="8"/>
        <v>152</v>
      </c>
      <c r="F156" s="250"/>
      <c r="G156" s="251">
        <f>COUNTIF(予定・結果!Q:Q,'UMP2024'!$A156)</f>
        <v>0</v>
      </c>
      <c r="H156" s="251">
        <f>COUNTIF(予定・結果!R:R,'UMP2024'!$A156)</f>
        <v>0</v>
      </c>
      <c r="I156" s="251">
        <f>COUNTIF(予定・結果!S:V,'UMP2024'!$A156)</f>
        <v>2</v>
      </c>
      <c r="J156" s="252">
        <f t="shared" si="9"/>
        <v>1200</v>
      </c>
    </row>
    <row r="157" spans="1:10">
      <c r="A157" s="250">
        <v>153</v>
      </c>
      <c r="B157" s="250" t="s">
        <v>578</v>
      </c>
      <c r="C157" s="250" t="s">
        <v>579</v>
      </c>
      <c r="D157" s="250" t="s">
        <v>642</v>
      </c>
      <c r="E157" s="250">
        <f t="shared" si="8"/>
        <v>153</v>
      </c>
      <c r="F157" s="250"/>
      <c r="G157" s="251">
        <f>COUNTIF(予定・結果!Q:Q,'UMP2024'!$A157)</f>
        <v>0</v>
      </c>
      <c r="H157" s="251">
        <f>COUNTIF(予定・結果!R:R,'UMP2024'!$A157)</f>
        <v>0</v>
      </c>
      <c r="I157" s="251">
        <f>COUNTIF(予定・結果!S:V,'UMP2024'!$A157)</f>
        <v>0</v>
      </c>
      <c r="J157" s="252">
        <f t="shared" si="9"/>
        <v>0</v>
      </c>
    </row>
    <row r="158" spans="1:10">
      <c r="A158" s="250">
        <v>154</v>
      </c>
      <c r="B158" s="250" t="s">
        <v>580</v>
      </c>
      <c r="C158" s="250" t="s">
        <v>672</v>
      </c>
      <c r="D158" s="250" t="s">
        <v>581</v>
      </c>
      <c r="E158" s="250">
        <f t="shared" si="8"/>
        <v>154</v>
      </c>
      <c r="F158" s="250"/>
      <c r="G158" s="251">
        <f>COUNTIF(予定・結果!Q:Q,'UMP2024'!$A158)</f>
        <v>0</v>
      </c>
      <c r="H158" s="251">
        <f>COUNTIF(予定・結果!R:R,'UMP2024'!$A158)</f>
        <v>0</v>
      </c>
      <c r="I158" s="251">
        <f>COUNTIF(予定・結果!S:V,'UMP2024'!$A158)</f>
        <v>1</v>
      </c>
      <c r="J158" s="252">
        <f t="shared" si="9"/>
        <v>600</v>
      </c>
    </row>
    <row r="159" spans="1:10">
      <c r="A159" s="250">
        <v>155</v>
      </c>
      <c r="B159" s="250" t="s">
        <v>831</v>
      </c>
      <c r="C159" s="250" t="s">
        <v>717</v>
      </c>
      <c r="D159" s="250" t="s">
        <v>591</v>
      </c>
      <c r="E159" s="250">
        <f t="shared" si="8"/>
        <v>155</v>
      </c>
      <c r="F159" s="250"/>
      <c r="G159" s="251">
        <f>COUNTIF(予定・結果!Q:Q,'UMP2024'!$A159)</f>
        <v>0</v>
      </c>
      <c r="H159" s="251">
        <f>COUNTIF(予定・結果!R:R,'UMP2024'!$A159)</f>
        <v>0</v>
      </c>
      <c r="I159" s="251">
        <f>COUNTIF(予定・結果!S:V,'UMP2024'!$A159)</f>
        <v>1</v>
      </c>
      <c r="J159" s="252">
        <f t="shared" si="9"/>
        <v>600</v>
      </c>
    </row>
    <row r="160" spans="1:10">
      <c r="A160" s="250">
        <v>156</v>
      </c>
      <c r="B160" s="250" t="s">
        <v>582</v>
      </c>
      <c r="C160" s="250" t="s">
        <v>776</v>
      </c>
      <c r="D160" s="250" t="s">
        <v>654</v>
      </c>
      <c r="E160" s="250">
        <f t="shared" si="8"/>
        <v>156</v>
      </c>
      <c r="F160" s="250"/>
      <c r="G160" s="251">
        <f>COUNTIF(予定・結果!Q:Q,'UMP2024'!$A160)</f>
        <v>0</v>
      </c>
      <c r="H160" s="251">
        <f>COUNTIF(予定・結果!R:R,'UMP2024'!$A160)</f>
        <v>1</v>
      </c>
      <c r="I160" s="251">
        <f>COUNTIF(予定・結果!S:V,'UMP2024'!$A160)</f>
        <v>6</v>
      </c>
      <c r="J160" s="252">
        <f t="shared" si="9"/>
        <v>4500</v>
      </c>
    </row>
    <row r="161" spans="1:10">
      <c r="A161" s="250">
        <v>157</v>
      </c>
      <c r="B161" s="250" t="s">
        <v>841</v>
      </c>
      <c r="C161" s="250" t="s">
        <v>684</v>
      </c>
      <c r="D161" s="250" t="s">
        <v>618</v>
      </c>
      <c r="E161" s="250">
        <f t="shared" si="8"/>
        <v>157</v>
      </c>
      <c r="F161" s="250"/>
      <c r="G161" s="251">
        <f>COUNTIF(予定・結果!Q:Q,'UMP2024'!$A161)</f>
        <v>0</v>
      </c>
      <c r="H161" s="251">
        <f>COUNTIF(予定・結果!R:R,'UMP2024'!$A161)</f>
        <v>0</v>
      </c>
      <c r="I161" s="251">
        <f>COUNTIF(予定・結果!S:V,'UMP2024'!$A161)</f>
        <v>0</v>
      </c>
      <c r="J161" s="252">
        <f t="shared" si="9"/>
        <v>0</v>
      </c>
    </row>
    <row r="162" spans="1:10">
      <c r="A162" s="250">
        <v>158</v>
      </c>
      <c r="B162" s="250" t="s">
        <v>832</v>
      </c>
      <c r="C162" s="250" t="s">
        <v>692</v>
      </c>
      <c r="D162" s="250" t="s">
        <v>441</v>
      </c>
      <c r="E162" s="250">
        <f t="shared" si="8"/>
        <v>158</v>
      </c>
      <c r="F162" s="250"/>
      <c r="G162" s="251">
        <f>COUNTIF(予定・結果!Q:Q,'UMP2024'!$A162)</f>
        <v>0</v>
      </c>
      <c r="H162" s="251">
        <f>COUNTIF(予定・結果!R:R,'UMP2024'!$A162)</f>
        <v>0</v>
      </c>
      <c r="I162" s="251">
        <f>COUNTIF(予定・結果!S:V,'UMP2024'!$A162)</f>
        <v>1</v>
      </c>
      <c r="J162" s="252">
        <f t="shared" si="9"/>
        <v>600</v>
      </c>
    </row>
    <row r="163" spans="1:10">
      <c r="A163" s="250">
        <v>159</v>
      </c>
      <c r="B163" s="250" t="s">
        <v>853</v>
      </c>
      <c r="C163" s="250" t="s">
        <v>711</v>
      </c>
      <c r="D163" s="250" t="s">
        <v>561</v>
      </c>
      <c r="E163" s="250">
        <f t="shared" si="8"/>
        <v>159</v>
      </c>
      <c r="F163" s="250"/>
      <c r="G163" s="251">
        <f>COUNTIF(予定・結果!Q:Q,'UMP2024'!$A163)</f>
        <v>0</v>
      </c>
      <c r="H163" s="251">
        <f>COUNTIF(予定・結果!R:R,'UMP2024'!$A163)</f>
        <v>0</v>
      </c>
      <c r="I163" s="251">
        <f>COUNTIF(予定・結果!S:V,'UMP2024'!$A163)</f>
        <v>0</v>
      </c>
      <c r="J163" s="252">
        <f t="shared" si="9"/>
        <v>0</v>
      </c>
    </row>
    <row r="164" spans="1:10">
      <c r="A164" s="250">
        <v>160</v>
      </c>
      <c r="B164" s="250" t="s">
        <v>583</v>
      </c>
      <c r="C164" s="250" t="s">
        <v>584</v>
      </c>
      <c r="D164" s="250" t="s">
        <v>648</v>
      </c>
      <c r="E164" s="250">
        <f t="shared" si="8"/>
        <v>160</v>
      </c>
      <c r="F164" s="250"/>
      <c r="G164" s="251">
        <f>COUNTIF(予定・結果!Q:Q,'UMP2024'!$A164)</f>
        <v>0</v>
      </c>
      <c r="H164" s="251">
        <f>COUNTIF(予定・結果!R:R,'UMP2024'!$A164)</f>
        <v>0</v>
      </c>
      <c r="I164" s="251">
        <f>COUNTIF(予定・結果!S:V,'UMP2024'!$A164)</f>
        <v>1</v>
      </c>
      <c r="J164" s="252">
        <f t="shared" si="9"/>
        <v>600</v>
      </c>
    </row>
    <row r="165" spans="1:10">
      <c r="A165" s="250">
        <v>161</v>
      </c>
      <c r="B165" s="250" t="s">
        <v>850</v>
      </c>
      <c r="C165" s="250" t="s">
        <v>704</v>
      </c>
      <c r="D165" s="250"/>
      <c r="E165" s="250">
        <f t="shared" ref="E165:E184" si="10">+A165</f>
        <v>161</v>
      </c>
      <c r="F165" s="250"/>
      <c r="G165" s="251">
        <f>COUNTIF(予定・結果!Q:Q,'UMP2024'!$A165)</f>
        <v>0</v>
      </c>
      <c r="H165" s="251">
        <f>COUNTIF(予定・結果!R:R,'UMP2024'!$A165)</f>
        <v>0</v>
      </c>
      <c r="I165" s="251">
        <f>COUNTIF(予定・結果!S:V,'UMP2024'!$A165)</f>
        <v>1</v>
      </c>
      <c r="J165" s="252">
        <f t="shared" ref="J165:J184" si="11">(G165*G$3)+(H165*H$3)+(I165*I$3)</f>
        <v>600</v>
      </c>
    </row>
    <row r="166" spans="1:10">
      <c r="A166" s="250">
        <v>162</v>
      </c>
      <c r="B166" s="250" t="s">
        <v>833</v>
      </c>
      <c r="C166" s="250" t="s">
        <v>801</v>
      </c>
      <c r="D166" s="250" t="s">
        <v>650</v>
      </c>
      <c r="E166" s="250">
        <f t="shared" si="10"/>
        <v>162</v>
      </c>
      <c r="F166" s="250"/>
      <c r="G166" s="251">
        <f>COUNTIF(予定・結果!Q:Q,'UMP2024'!$A166)</f>
        <v>0</v>
      </c>
      <c r="H166" s="251">
        <f>COUNTIF(予定・結果!R:R,'UMP2024'!$A166)</f>
        <v>0</v>
      </c>
      <c r="I166" s="251">
        <f>COUNTIF(予定・結果!S:V,'UMP2024'!$A166)</f>
        <v>2</v>
      </c>
      <c r="J166" s="252">
        <f t="shared" si="11"/>
        <v>1200</v>
      </c>
    </row>
    <row r="167" spans="1:10">
      <c r="A167" s="250">
        <v>163</v>
      </c>
      <c r="B167" s="250" t="s">
        <v>585</v>
      </c>
      <c r="C167" s="250" t="s">
        <v>777</v>
      </c>
      <c r="D167" s="250" t="s">
        <v>420</v>
      </c>
      <c r="E167" s="250">
        <f t="shared" si="10"/>
        <v>163</v>
      </c>
      <c r="F167" s="250"/>
      <c r="G167" s="251">
        <f>COUNTIF(予定・結果!Q:Q,'UMP2024'!$A167)</f>
        <v>0</v>
      </c>
      <c r="H167" s="251">
        <f>COUNTIF(予定・結果!R:R,'UMP2024'!$A167)</f>
        <v>0</v>
      </c>
      <c r="I167" s="251">
        <f>COUNTIF(予定・結果!S:V,'UMP2024'!$A167)</f>
        <v>0</v>
      </c>
      <c r="J167" s="252">
        <f t="shared" si="11"/>
        <v>0</v>
      </c>
    </row>
    <row r="168" spans="1:10">
      <c r="A168" s="250">
        <v>164</v>
      </c>
      <c r="B168" s="250" t="s">
        <v>586</v>
      </c>
      <c r="C168" s="250" t="s">
        <v>673</v>
      </c>
      <c r="D168" s="250" t="s">
        <v>609</v>
      </c>
      <c r="E168" s="250">
        <f t="shared" si="10"/>
        <v>164</v>
      </c>
      <c r="F168" s="250"/>
      <c r="G168" s="251">
        <f>COUNTIF(予定・結果!Q:Q,'UMP2024'!$A168)</f>
        <v>0</v>
      </c>
      <c r="H168" s="251">
        <f>COUNTIF(予定・結果!R:R,'UMP2024'!$A168)</f>
        <v>0</v>
      </c>
      <c r="I168" s="251">
        <f>COUNTIF(予定・結果!S:V,'UMP2024'!$A168)</f>
        <v>1</v>
      </c>
      <c r="J168" s="252">
        <f t="shared" si="11"/>
        <v>600</v>
      </c>
    </row>
    <row r="169" spans="1:10">
      <c r="A169" s="250">
        <v>165</v>
      </c>
      <c r="B169" s="250" t="s">
        <v>587</v>
      </c>
      <c r="C169" s="250" t="s">
        <v>789</v>
      </c>
      <c r="D169" s="250" t="s">
        <v>543</v>
      </c>
      <c r="E169" s="250">
        <f t="shared" si="10"/>
        <v>165</v>
      </c>
      <c r="F169" s="250"/>
      <c r="G169" s="251">
        <f>COUNTIF(予定・結果!Q:Q,'UMP2024'!$A169)</f>
        <v>0</v>
      </c>
      <c r="H169" s="251">
        <f>COUNTIF(予定・結果!R:R,'UMP2024'!$A169)</f>
        <v>3</v>
      </c>
      <c r="I169" s="251">
        <f>COUNTIF(予定・結果!S:V,'UMP2024'!$A169)</f>
        <v>6</v>
      </c>
      <c r="J169" s="252">
        <f t="shared" si="11"/>
        <v>6300</v>
      </c>
    </row>
    <row r="170" spans="1:10">
      <c r="A170" s="250">
        <v>166</v>
      </c>
      <c r="B170" s="250" t="s">
        <v>845</v>
      </c>
      <c r="C170" s="250" t="s">
        <v>725</v>
      </c>
      <c r="D170" s="250"/>
      <c r="E170" s="250">
        <f t="shared" si="10"/>
        <v>166</v>
      </c>
      <c r="F170" s="250"/>
      <c r="G170" s="251">
        <f>COUNTIF(予定・結果!Q:Q,'UMP2024'!$A170)</f>
        <v>0</v>
      </c>
      <c r="H170" s="251">
        <f>COUNTIF(予定・結果!R:R,'UMP2024'!$A170)</f>
        <v>0</v>
      </c>
      <c r="I170" s="251">
        <f>COUNTIF(予定・結果!S:V,'UMP2024'!$A170)</f>
        <v>0</v>
      </c>
      <c r="J170" s="252">
        <f t="shared" si="11"/>
        <v>0</v>
      </c>
    </row>
    <row r="171" spans="1:10">
      <c r="A171" s="250">
        <v>167</v>
      </c>
      <c r="B171" s="250" t="s">
        <v>588</v>
      </c>
      <c r="C171" s="250" t="s">
        <v>663</v>
      </c>
      <c r="D171" s="250" t="s">
        <v>606</v>
      </c>
      <c r="E171" s="250">
        <f t="shared" si="10"/>
        <v>167</v>
      </c>
      <c r="F171" s="250"/>
      <c r="G171" s="251">
        <f>COUNTIF(予定・結果!Q:Q,'UMP2024'!$A171)</f>
        <v>0</v>
      </c>
      <c r="H171" s="251">
        <f>COUNTIF(予定・結果!R:R,'UMP2024'!$A171)</f>
        <v>1</v>
      </c>
      <c r="I171" s="251">
        <f>COUNTIF(予定・結果!S:V,'UMP2024'!$A171)</f>
        <v>4</v>
      </c>
      <c r="J171" s="252">
        <f t="shared" si="11"/>
        <v>3300</v>
      </c>
    </row>
    <row r="172" spans="1:10">
      <c r="A172" s="250">
        <v>168</v>
      </c>
      <c r="B172" s="250" t="s">
        <v>589</v>
      </c>
      <c r="C172" s="250" t="s">
        <v>778</v>
      </c>
      <c r="D172" s="250" t="s">
        <v>649</v>
      </c>
      <c r="E172" s="250">
        <f t="shared" si="10"/>
        <v>168</v>
      </c>
      <c r="F172" s="250"/>
      <c r="G172" s="251">
        <f>COUNTIF(予定・結果!Q:Q,'UMP2024'!$A172)</f>
        <v>0</v>
      </c>
      <c r="H172" s="251">
        <f>COUNTIF(予定・結果!R:R,'UMP2024'!$A172)</f>
        <v>0</v>
      </c>
      <c r="I172" s="251">
        <f>COUNTIF(予定・結果!S:V,'UMP2024'!$A172)</f>
        <v>0</v>
      </c>
      <c r="J172" s="252">
        <f t="shared" si="11"/>
        <v>0</v>
      </c>
    </row>
    <row r="173" spans="1:10">
      <c r="A173" s="250">
        <v>169</v>
      </c>
      <c r="B173" s="250" t="s">
        <v>590</v>
      </c>
      <c r="C173" s="250" t="s">
        <v>705</v>
      </c>
      <c r="D173" s="250" t="s">
        <v>620</v>
      </c>
      <c r="E173" s="250">
        <f t="shared" si="10"/>
        <v>169</v>
      </c>
      <c r="F173" s="250"/>
      <c r="G173" s="251">
        <f>COUNTIF(予定・結果!Q:Q,'UMP2024'!$A173)</f>
        <v>0</v>
      </c>
      <c r="H173" s="251">
        <f>COUNTIF(予定・結果!R:R,'UMP2024'!$A173)</f>
        <v>1</v>
      </c>
      <c r="I173" s="251">
        <f>COUNTIF(予定・結果!S:V,'UMP2024'!$A173)</f>
        <v>2</v>
      </c>
      <c r="J173" s="252">
        <f t="shared" si="11"/>
        <v>2100</v>
      </c>
    </row>
    <row r="174" spans="1:10">
      <c r="A174" s="250">
        <v>170</v>
      </c>
      <c r="B174" s="250" t="s">
        <v>834</v>
      </c>
      <c r="C174" s="250" t="s">
        <v>697</v>
      </c>
      <c r="D174" s="250" t="s">
        <v>581</v>
      </c>
      <c r="E174" s="250">
        <f t="shared" si="10"/>
        <v>170</v>
      </c>
      <c r="F174" s="250"/>
      <c r="G174" s="251">
        <f>COUNTIF(予定・結果!Q:Q,'UMP2024'!$A174)</f>
        <v>0</v>
      </c>
      <c r="H174" s="251">
        <f>COUNTIF(予定・結果!R:R,'UMP2024'!$A174)</f>
        <v>0</v>
      </c>
      <c r="I174" s="251">
        <f>COUNTIF(予定・結果!S:V,'UMP2024'!$A174)</f>
        <v>0</v>
      </c>
      <c r="J174" s="252">
        <f t="shared" si="11"/>
        <v>0</v>
      </c>
    </row>
    <row r="175" spans="1:10">
      <c r="A175" s="250">
        <v>171</v>
      </c>
      <c r="B175" s="250" t="s">
        <v>592</v>
      </c>
      <c r="C175" s="250" t="s">
        <v>794</v>
      </c>
      <c r="D175" s="250" t="s">
        <v>517</v>
      </c>
      <c r="E175" s="250">
        <f t="shared" si="10"/>
        <v>171</v>
      </c>
      <c r="F175" s="250"/>
      <c r="G175" s="251">
        <f>COUNTIF(予定・結果!Q:Q,'UMP2024'!$A175)</f>
        <v>0</v>
      </c>
      <c r="H175" s="251">
        <f>COUNTIF(予定・結果!R:R,'UMP2024'!$A175)</f>
        <v>0</v>
      </c>
      <c r="I175" s="251">
        <f>COUNTIF(予定・結果!S:V,'UMP2024'!$A175)</f>
        <v>0</v>
      </c>
      <c r="J175" s="252">
        <f t="shared" si="11"/>
        <v>0</v>
      </c>
    </row>
    <row r="176" spans="1:10">
      <c r="A176" s="250">
        <v>172</v>
      </c>
      <c r="B176" s="250" t="s">
        <v>593</v>
      </c>
      <c r="C176" s="250" t="s">
        <v>674</v>
      </c>
      <c r="D176" s="250" t="s">
        <v>609</v>
      </c>
      <c r="E176" s="250">
        <f t="shared" si="10"/>
        <v>172</v>
      </c>
      <c r="F176" s="250"/>
      <c r="G176" s="251">
        <f>COUNTIF(予定・結果!Q:Q,'UMP2024'!$A176)</f>
        <v>0</v>
      </c>
      <c r="H176" s="251">
        <f>COUNTIF(予定・結果!R:R,'UMP2024'!$A176)</f>
        <v>0</v>
      </c>
      <c r="I176" s="251">
        <f>COUNTIF(予定・結果!S:V,'UMP2024'!$A176)</f>
        <v>1</v>
      </c>
      <c r="J176" s="252">
        <f t="shared" si="11"/>
        <v>600</v>
      </c>
    </row>
    <row r="177" spans="1:10">
      <c r="A177" s="250">
        <v>173</v>
      </c>
      <c r="B177" s="250" t="s">
        <v>835</v>
      </c>
      <c r="C177" s="250" t="s">
        <v>706</v>
      </c>
      <c r="D177" s="250" t="s">
        <v>621</v>
      </c>
      <c r="E177" s="250">
        <f t="shared" si="10"/>
        <v>173</v>
      </c>
      <c r="F177" s="250"/>
      <c r="G177" s="251">
        <f>COUNTIF(予定・結果!Q:Q,'UMP2024'!$A177)</f>
        <v>0</v>
      </c>
      <c r="H177" s="251">
        <f>COUNTIF(予定・結果!R:R,'UMP2024'!$A177)</f>
        <v>0</v>
      </c>
      <c r="I177" s="251">
        <f>COUNTIF(予定・結果!S:V,'UMP2024'!$A177)</f>
        <v>0</v>
      </c>
      <c r="J177" s="252">
        <f t="shared" si="11"/>
        <v>0</v>
      </c>
    </row>
    <row r="178" spans="1:10">
      <c r="A178" s="250">
        <v>174</v>
      </c>
      <c r="B178" s="250" t="s">
        <v>594</v>
      </c>
      <c r="C178" s="250" t="s">
        <v>791</v>
      </c>
      <c r="D178" s="250" t="s">
        <v>654</v>
      </c>
      <c r="E178" s="250">
        <f t="shared" si="10"/>
        <v>174</v>
      </c>
      <c r="F178" s="250"/>
      <c r="G178" s="251">
        <f>COUNTIF(予定・結果!Q:Q,'UMP2024'!$A178)</f>
        <v>0</v>
      </c>
      <c r="H178" s="251">
        <f>COUNTIF(予定・結果!R:R,'UMP2024'!$A178)</f>
        <v>0</v>
      </c>
      <c r="I178" s="251">
        <f>COUNTIF(予定・結果!S:V,'UMP2024'!$A178)</f>
        <v>0</v>
      </c>
      <c r="J178" s="252">
        <f t="shared" si="11"/>
        <v>0</v>
      </c>
    </row>
    <row r="179" spans="1:10">
      <c r="A179" s="250">
        <v>175</v>
      </c>
      <c r="B179" s="250" t="s">
        <v>836</v>
      </c>
      <c r="C179" s="250" t="s">
        <v>690</v>
      </c>
      <c r="D179" s="250" t="s">
        <v>441</v>
      </c>
      <c r="E179" s="250">
        <f t="shared" si="10"/>
        <v>175</v>
      </c>
      <c r="F179" s="250"/>
      <c r="G179" s="251">
        <f>COUNTIF(予定・結果!Q:Q,'UMP2024'!$A179)</f>
        <v>0</v>
      </c>
      <c r="H179" s="251">
        <f>COUNTIF(予定・結果!R:R,'UMP2024'!$A179)</f>
        <v>0</v>
      </c>
      <c r="I179" s="251">
        <f>COUNTIF(予定・結果!S:V,'UMP2024'!$A179)</f>
        <v>0</v>
      </c>
      <c r="J179" s="252">
        <f t="shared" si="11"/>
        <v>0</v>
      </c>
    </row>
    <row r="180" spans="1:10">
      <c r="A180" s="250">
        <v>176</v>
      </c>
      <c r="B180" s="250" t="s">
        <v>837</v>
      </c>
      <c r="C180" s="250" t="s">
        <v>746</v>
      </c>
      <c r="D180" s="250" t="s">
        <v>460</v>
      </c>
      <c r="E180" s="250">
        <f t="shared" si="10"/>
        <v>176</v>
      </c>
      <c r="F180" s="250"/>
      <c r="G180" s="251">
        <f>COUNTIF(予定・結果!Q:Q,'UMP2024'!$A180)</f>
        <v>0</v>
      </c>
      <c r="H180" s="251">
        <f>COUNTIF(予定・結果!R:R,'UMP2024'!$A180)</f>
        <v>0</v>
      </c>
      <c r="I180" s="251">
        <f>COUNTIF(予定・結果!S:V,'UMP2024'!$A180)</f>
        <v>0</v>
      </c>
      <c r="J180" s="252">
        <f t="shared" si="11"/>
        <v>0</v>
      </c>
    </row>
    <row r="181" spans="1:10">
      <c r="A181" s="250">
        <v>177</v>
      </c>
      <c r="B181" s="250" t="s">
        <v>842</v>
      </c>
      <c r="C181" s="250" t="s">
        <v>707</v>
      </c>
      <c r="D181" s="250" t="s">
        <v>622</v>
      </c>
      <c r="E181" s="250">
        <f t="shared" si="10"/>
        <v>177</v>
      </c>
      <c r="F181" s="250"/>
      <c r="G181" s="251">
        <f>COUNTIF(予定・結果!Q:Q,'UMP2024'!$A181)</f>
        <v>0</v>
      </c>
      <c r="H181" s="251">
        <f>COUNTIF(予定・結果!R:R,'UMP2024'!$A181)</f>
        <v>0</v>
      </c>
      <c r="I181" s="251">
        <f>COUNTIF(予定・結果!S:V,'UMP2024'!$A181)</f>
        <v>0</v>
      </c>
      <c r="J181" s="252">
        <f t="shared" si="11"/>
        <v>0</v>
      </c>
    </row>
    <row r="182" spans="1:10">
      <c r="A182" s="250">
        <v>178</v>
      </c>
      <c r="B182" s="250" t="s">
        <v>595</v>
      </c>
      <c r="C182" s="250" t="s">
        <v>755</v>
      </c>
      <c r="D182" s="250" t="s">
        <v>642</v>
      </c>
      <c r="E182" s="250">
        <f t="shared" si="10"/>
        <v>178</v>
      </c>
      <c r="F182" s="250"/>
      <c r="G182" s="251">
        <f>COUNTIF(予定・結果!Q:Q,'UMP2024'!$A182)</f>
        <v>0</v>
      </c>
      <c r="H182" s="251">
        <f>COUNTIF(予定・結果!R:R,'UMP2024'!$A182)</f>
        <v>0</v>
      </c>
      <c r="I182" s="251">
        <f>COUNTIF(予定・結果!S:V,'UMP2024'!$A182)</f>
        <v>0</v>
      </c>
      <c r="J182" s="252">
        <f t="shared" si="11"/>
        <v>0</v>
      </c>
    </row>
    <row r="183" spans="1:10">
      <c r="A183" s="250">
        <v>179</v>
      </c>
      <c r="B183" s="250" t="s">
        <v>838</v>
      </c>
      <c r="C183" s="250" t="s">
        <v>761</v>
      </c>
      <c r="D183" s="250" t="s">
        <v>646</v>
      </c>
      <c r="E183" s="250">
        <f t="shared" si="10"/>
        <v>179</v>
      </c>
      <c r="F183" s="250"/>
      <c r="G183" s="251">
        <f>COUNTIF(予定・結果!Q:Q,'UMP2024'!$A183)</f>
        <v>0</v>
      </c>
      <c r="H183" s="251">
        <f>COUNTIF(予定・結果!R:R,'UMP2024'!$A183)</f>
        <v>0</v>
      </c>
      <c r="I183" s="251">
        <f>COUNTIF(予定・結果!S:V,'UMP2024'!$A183)</f>
        <v>0</v>
      </c>
      <c r="J183" s="252">
        <f t="shared" si="11"/>
        <v>0</v>
      </c>
    </row>
    <row r="184" spans="1:10">
      <c r="A184" s="250">
        <v>999</v>
      </c>
      <c r="B184" s="253" t="s">
        <v>596</v>
      </c>
      <c r="C184" s="253" t="s">
        <v>597</v>
      </c>
      <c r="D184" s="253"/>
      <c r="E184" s="253">
        <f t="shared" si="10"/>
        <v>999</v>
      </c>
      <c r="F184" s="253"/>
      <c r="G184" s="254">
        <f>COUNTIF(AA:AA,'UMP2024'!$A184)</f>
        <v>0</v>
      </c>
      <c r="H184" s="254">
        <f>COUNTIF(AB:AB,'UMP2024'!$A184)</f>
        <v>0</v>
      </c>
      <c r="I184" s="254">
        <f>COUNTIF(AC:AF,'UMP2024'!$A184)</f>
        <v>0</v>
      </c>
      <c r="J184" s="255">
        <f t="shared" si="11"/>
        <v>0</v>
      </c>
    </row>
    <row r="185" spans="1:10">
      <c r="A185" s="256"/>
      <c r="B185" s="256" t="s">
        <v>410</v>
      </c>
      <c r="C185" s="256"/>
      <c r="D185" s="256"/>
      <c r="E185" s="256"/>
      <c r="F185" s="256"/>
      <c r="G185" s="257">
        <f>SUM(G5:G184)</f>
        <v>13</v>
      </c>
      <c r="H185" s="257">
        <f>SUM(H5:H184)</f>
        <v>52</v>
      </c>
      <c r="I185" s="257">
        <f>SUM(I5:I184)</f>
        <v>165</v>
      </c>
      <c r="J185" s="258">
        <f>SUM(J5:J184)</f>
        <v>153600</v>
      </c>
    </row>
    <row r="187" spans="1:10">
      <c r="C187" s="243" t="s">
        <v>598</v>
      </c>
    </row>
    <row r="188" spans="1:10">
      <c r="D188" s="259"/>
      <c r="E188" s="260"/>
      <c r="F188" s="250"/>
      <c r="G188" s="251">
        <f>COUNTIF(R:R,'UMP2024'!$F188)</f>
        <v>0</v>
      </c>
      <c r="H188" s="251">
        <f>COUNTIF(S:S,'UMP2024'!$F188)</f>
        <v>0</v>
      </c>
      <c r="I188" s="251">
        <f>COUNTIF(T:W,'UMP2024'!$F188)</f>
        <v>0</v>
      </c>
      <c r="J188" s="252">
        <f t="shared" ref="J188:J196" si="12">(G188*G$3)+(H188*H$3)+(I188*I$3)</f>
        <v>0</v>
      </c>
    </row>
    <row r="189" spans="1:10">
      <c r="D189" s="259"/>
      <c r="E189" s="260"/>
      <c r="F189" s="250"/>
      <c r="G189" s="251">
        <f>COUNTIF(R:R,'UMP2024'!$F189)</f>
        <v>0</v>
      </c>
      <c r="H189" s="251">
        <f>COUNTIF(S:S,'UMP2024'!$F189)</f>
        <v>0</v>
      </c>
      <c r="I189" s="251">
        <f>COUNTIF(T:W,'UMP2024'!$F189)</f>
        <v>0</v>
      </c>
      <c r="J189" s="252">
        <f t="shared" si="12"/>
        <v>0</v>
      </c>
    </row>
    <row r="190" spans="1:10">
      <c r="D190" s="259"/>
      <c r="E190" s="260"/>
      <c r="F190" s="250"/>
      <c r="G190" s="251">
        <f>COUNTIF(R:R,'UMP2024'!$F190)</f>
        <v>0</v>
      </c>
      <c r="H190" s="251">
        <f>COUNTIF(S:S,'UMP2024'!$F190)</f>
        <v>0</v>
      </c>
      <c r="I190" s="251">
        <f>COUNTIF(T:W,'UMP2024'!$F190)</f>
        <v>0</v>
      </c>
      <c r="J190" s="252">
        <f t="shared" si="12"/>
        <v>0</v>
      </c>
    </row>
    <row r="191" spans="1:10">
      <c r="D191" s="259"/>
      <c r="E191" s="260"/>
      <c r="F191" s="250"/>
      <c r="G191" s="251">
        <f>COUNTIF(R:R,'UMP2024'!$F191)</f>
        <v>0</v>
      </c>
      <c r="H191" s="251">
        <f>COUNTIF(S:S,'UMP2024'!$F191)</f>
        <v>0</v>
      </c>
      <c r="I191" s="251">
        <f>COUNTIF(T:W,'UMP2024'!$F191)</f>
        <v>0</v>
      </c>
      <c r="J191" s="252">
        <f t="shared" si="12"/>
        <v>0</v>
      </c>
    </row>
    <row r="192" spans="1:10">
      <c r="D192" s="259"/>
      <c r="E192" s="260"/>
      <c r="F192" s="250"/>
      <c r="G192" s="251">
        <f>COUNTIF(R:R,'UMP2024'!$F192)</f>
        <v>0</v>
      </c>
      <c r="H192" s="251">
        <f>COUNTIF(S:S,'UMP2024'!$F192)</f>
        <v>0</v>
      </c>
      <c r="I192" s="251">
        <f>COUNTIF(T:W,'UMP2024'!$F192)</f>
        <v>0</v>
      </c>
      <c r="J192" s="252">
        <f t="shared" si="12"/>
        <v>0</v>
      </c>
    </row>
    <row r="193" spans="4:10">
      <c r="D193" s="259"/>
      <c r="E193" s="260"/>
      <c r="F193" s="250"/>
      <c r="G193" s="251">
        <f>COUNTIF(R:R,'UMP2024'!$F193)</f>
        <v>0</v>
      </c>
      <c r="H193" s="251">
        <f>COUNTIF(S:S,'UMP2024'!$F193)</f>
        <v>0</v>
      </c>
      <c r="I193" s="251">
        <f>COUNTIF(T:W,'UMP2024'!$F193)</f>
        <v>0</v>
      </c>
      <c r="J193" s="252">
        <f t="shared" si="12"/>
        <v>0</v>
      </c>
    </row>
    <row r="194" spans="4:10">
      <c r="D194" s="259"/>
      <c r="E194" s="260"/>
      <c r="F194" s="250"/>
      <c r="G194" s="251">
        <f>COUNTIF(R:R,'UMP2024'!$F194)</f>
        <v>0</v>
      </c>
      <c r="H194" s="251">
        <f>COUNTIF(S:S,'UMP2024'!$F194)</f>
        <v>0</v>
      </c>
      <c r="I194" s="251">
        <f>COUNTIF(T:W,'UMP2024'!$F194)</f>
        <v>0</v>
      </c>
      <c r="J194" s="252">
        <f t="shared" si="12"/>
        <v>0</v>
      </c>
    </row>
    <row r="195" spans="4:10">
      <c r="D195" s="259"/>
      <c r="E195" s="260"/>
      <c r="F195" s="250"/>
      <c r="G195" s="251">
        <f>COUNTIF(R:R,'UMP2024'!$F195)</f>
        <v>0</v>
      </c>
      <c r="H195" s="251">
        <f>COUNTIF(S:S,'UMP2024'!$F195)</f>
        <v>0</v>
      </c>
      <c r="I195" s="251">
        <f>COUNTIF(T:W,'UMP2024'!$F195)</f>
        <v>0</v>
      </c>
      <c r="J195" s="252">
        <f t="shared" si="12"/>
        <v>0</v>
      </c>
    </row>
    <row r="196" spans="4:10">
      <c r="D196" s="259"/>
      <c r="E196" s="260"/>
      <c r="F196" s="250"/>
      <c r="G196" s="251">
        <f>COUNTIF(R:R,'UMP2024'!$F196)</f>
        <v>0</v>
      </c>
      <c r="H196" s="251">
        <f>COUNTIF(S:S,'UMP2024'!$F196)</f>
        <v>0</v>
      </c>
      <c r="I196" s="251">
        <f>COUNTIF(T:W,'UMP2024'!$F196)</f>
        <v>0</v>
      </c>
      <c r="J196" s="252">
        <f t="shared" si="12"/>
        <v>0</v>
      </c>
    </row>
    <row r="197" spans="4:10">
      <c r="G197" s="257">
        <f>SUM(G188:G196)</f>
        <v>0</v>
      </c>
      <c r="H197" s="257">
        <f>SUM(H188:H196)</f>
        <v>0</v>
      </c>
      <c r="I197" s="257">
        <f>SUM(I188:I196)</f>
        <v>0</v>
      </c>
      <c r="J197" s="261">
        <f>SUM(J188:J196)</f>
        <v>0</v>
      </c>
    </row>
  </sheetData>
  <autoFilter ref="A4:J185" xr:uid="{9E29F244-0F89-44DC-8531-73AD145700A5}"/>
  <sortState xmlns:xlrd2="http://schemas.microsoft.com/office/spreadsheetml/2017/richdata2" ref="A5:D183">
    <sortCondition ref="B5:B183"/>
  </sortState>
  <phoneticPr fontId="3"/>
  <pageMargins left="0.7" right="0.7" top="0.75" bottom="0.75" header="0.3" footer="0.3"/>
  <pageSetup paperSize="9" scale="6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5"/>
  <sheetViews>
    <sheetView showGridLines="0" zoomScale="85" zoomScaleNormal="85" workbookViewId="0">
      <pane xSplit="3" ySplit="1" topLeftCell="J62" activePane="bottomRight" state="frozen"/>
      <selection pane="topRight" activeCell="D1" sqref="D1"/>
      <selection pane="bottomLeft" activeCell="A2" sqref="A2"/>
      <selection pane="bottomRight" activeCell="Q68" sqref="Q68"/>
    </sheetView>
    <sheetView workbookViewId="1"/>
  </sheetViews>
  <sheetFormatPr defaultColWidth="8.875" defaultRowHeight="19.5"/>
  <cols>
    <col min="1" max="1" width="4.75" style="34" customWidth="1"/>
    <col min="2" max="2" width="5.125" style="34" customWidth="1"/>
    <col min="3" max="3" width="5.625" style="35" bestFit="1" customWidth="1"/>
    <col min="4" max="4" width="23.5" style="35" bestFit="1" customWidth="1"/>
    <col min="5" max="5" width="10.5" style="35" bestFit="1" customWidth="1"/>
    <col min="6" max="6" width="3.625" style="34" customWidth="1"/>
    <col min="7" max="7" width="5" style="35" bestFit="1" customWidth="1"/>
    <col min="8" max="8" width="8.875" style="34"/>
    <col min="9" max="9" width="30.875" style="34" bestFit="1" customWidth="1"/>
    <col min="10" max="10" width="8.875" style="36"/>
    <col min="11" max="11" width="8.875" style="34"/>
    <col min="12" max="13" width="8.875" style="37"/>
    <col min="14" max="14" width="2.625" style="34" customWidth="1"/>
    <col min="15" max="15" width="5.125" style="34" hidden="1" customWidth="1"/>
    <col min="16" max="16" width="20.25" style="34" bestFit="1" customWidth="1"/>
    <col min="17" max="19" width="3.625" style="37" customWidth="1"/>
    <col min="20" max="20" width="35.5" style="34" customWidth="1"/>
    <col min="21" max="16384" width="8.875" style="34"/>
  </cols>
  <sheetData>
    <row r="1" spans="1:20">
      <c r="A1" s="34" t="s">
        <v>8</v>
      </c>
      <c r="H1" s="34" t="s">
        <v>171</v>
      </c>
      <c r="I1" s="35" t="s">
        <v>176</v>
      </c>
      <c r="J1" s="36" t="s">
        <v>172</v>
      </c>
      <c r="L1" s="37" t="s">
        <v>170</v>
      </c>
      <c r="M1" s="37" t="s">
        <v>171</v>
      </c>
      <c r="Q1" s="37" t="s">
        <v>177</v>
      </c>
      <c r="R1" s="37" t="s">
        <v>178</v>
      </c>
      <c r="S1" s="37" t="s">
        <v>179</v>
      </c>
      <c r="T1" s="34" t="s">
        <v>200</v>
      </c>
    </row>
    <row r="2" spans="1:20">
      <c r="B2" s="50" t="s">
        <v>9</v>
      </c>
      <c r="C2" s="75" t="s">
        <v>10</v>
      </c>
      <c r="D2" s="75" t="str">
        <f t="shared" ref="D2:D24" si="0">IF(ISNA(VLOOKUP(C2,T変換,2,FALSE)),"",VLOOKUP(C2,T変換,2,FALSE))</f>
        <v xml:space="preserve"> ローソン</v>
      </c>
      <c r="E2" s="76" t="s">
        <v>9</v>
      </c>
      <c r="G2" s="35">
        <v>1</v>
      </c>
      <c r="H2" s="83" t="str">
        <f t="shared" ref="H2:H9" si="1">IF(J2=0,"",VLOOKUP(J2,K変換,2,FALSE))</f>
        <v>KB1</v>
      </c>
      <c r="I2" s="51" t="s">
        <v>109</v>
      </c>
      <c r="J2" s="44">
        <v>5</v>
      </c>
      <c r="L2" s="38">
        <v>1</v>
      </c>
      <c r="M2" s="38" t="s">
        <v>10</v>
      </c>
      <c r="O2" s="51" t="s">
        <v>103</v>
      </c>
      <c r="P2" s="51" t="s">
        <v>103</v>
      </c>
      <c r="R2" s="37" t="s">
        <v>175</v>
      </c>
      <c r="T2" s="34" t="s">
        <v>193</v>
      </c>
    </row>
    <row r="3" spans="1:20">
      <c r="B3" s="52"/>
      <c r="C3" s="75" t="s">
        <v>11</v>
      </c>
      <c r="D3" s="75" t="str">
        <f t="shared" si="0"/>
        <v xml:space="preserve"> 沼町内会ソフト</v>
      </c>
      <c r="E3" s="76" t="s">
        <v>9</v>
      </c>
      <c r="G3" s="35">
        <v>2</v>
      </c>
      <c r="H3" s="83" t="e">
        <f t="shared" si="1"/>
        <v>#N/A</v>
      </c>
      <c r="I3" s="51" t="s">
        <v>106</v>
      </c>
      <c r="J3" s="44">
        <v>8</v>
      </c>
      <c r="L3" s="38">
        <v>2</v>
      </c>
      <c r="M3" s="38" t="s">
        <v>11</v>
      </c>
      <c r="O3" s="51" t="s">
        <v>104</v>
      </c>
      <c r="P3" s="51" t="s">
        <v>104</v>
      </c>
      <c r="R3" s="37" t="s">
        <v>175</v>
      </c>
    </row>
    <row r="4" spans="1:20">
      <c r="B4" s="52"/>
      <c r="C4" s="75" t="s">
        <v>12</v>
      </c>
      <c r="D4" s="75" t="str">
        <f t="shared" si="0"/>
        <v xml:space="preserve"> 山崎ドリンカーズ</v>
      </c>
      <c r="E4" s="76" t="s">
        <v>9</v>
      </c>
      <c r="G4" s="35">
        <v>3</v>
      </c>
      <c r="H4" s="83" t="str">
        <f t="shared" si="1"/>
        <v>KB3</v>
      </c>
      <c r="I4" s="51" t="s">
        <v>104</v>
      </c>
      <c r="J4" s="44">
        <v>7</v>
      </c>
      <c r="L4" s="38">
        <v>3</v>
      </c>
      <c r="M4" s="38" t="s">
        <v>12</v>
      </c>
      <c r="O4" s="51" t="s">
        <v>106</v>
      </c>
      <c r="P4" s="51" t="s">
        <v>106</v>
      </c>
      <c r="T4" s="34" t="s">
        <v>191</v>
      </c>
    </row>
    <row r="5" spans="1:20">
      <c r="B5" s="52"/>
      <c r="C5" s="75" t="s">
        <v>13</v>
      </c>
      <c r="D5" s="75" t="str">
        <f t="shared" si="0"/>
        <v xml:space="preserve"> 山崎エイトロマンス</v>
      </c>
      <c r="E5" s="76" t="s">
        <v>9</v>
      </c>
      <c r="G5" s="35">
        <v>4</v>
      </c>
      <c r="H5" s="83" t="str">
        <f t="shared" si="1"/>
        <v>KA4</v>
      </c>
      <c r="I5" s="51" t="s">
        <v>166</v>
      </c>
      <c r="J5" s="44">
        <v>4</v>
      </c>
      <c r="L5" s="38">
        <v>4</v>
      </c>
      <c r="M5" s="38" t="s">
        <v>13</v>
      </c>
      <c r="O5" s="51" t="s">
        <v>107</v>
      </c>
      <c r="P5" s="51" t="s">
        <v>107</v>
      </c>
      <c r="Q5" s="37" t="s">
        <v>175</v>
      </c>
      <c r="R5" s="37" t="s">
        <v>175</v>
      </c>
      <c r="T5" s="34" t="s">
        <v>188</v>
      </c>
    </row>
    <row r="6" spans="1:20">
      <c r="B6" s="52"/>
      <c r="C6" s="75" t="s">
        <v>14</v>
      </c>
      <c r="D6" s="75" t="str">
        <f t="shared" si="0"/>
        <v xml:space="preserve"> 森野ドリマーズ</v>
      </c>
      <c r="E6" s="76" t="s">
        <v>9</v>
      </c>
      <c r="G6" s="35">
        <v>5</v>
      </c>
      <c r="H6" s="83" t="str">
        <f t="shared" si="1"/>
        <v>KA1</v>
      </c>
      <c r="I6" s="51" t="s">
        <v>110</v>
      </c>
      <c r="J6" s="44">
        <v>1</v>
      </c>
      <c r="L6" s="38">
        <v>5</v>
      </c>
      <c r="M6" s="38" t="s">
        <v>14</v>
      </c>
      <c r="O6" s="51" t="s">
        <v>109</v>
      </c>
      <c r="P6" s="51" t="s">
        <v>109</v>
      </c>
      <c r="Q6" s="37" t="s">
        <v>175</v>
      </c>
    </row>
    <row r="7" spans="1:20">
      <c r="B7" s="52"/>
      <c r="C7" s="75" t="s">
        <v>15</v>
      </c>
      <c r="D7" s="75" t="str">
        <f t="shared" si="0"/>
        <v xml:space="preserve"> なるせパパーズ</v>
      </c>
      <c r="E7" s="76" t="s">
        <v>9</v>
      </c>
      <c r="G7" s="35">
        <v>6</v>
      </c>
      <c r="H7" s="83" t="str">
        <f t="shared" si="1"/>
        <v>KA2</v>
      </c>
      <c r="I7" s="51" t="s">
        <v>113</v>
      </c>
      <c r="J7" s="44">
        <v>2</v>
      </c>
      <c r="L7" s="38">
        <v>6</v>
      </c>
      <c r="M7" s="38" t="s">
        <v>15</v>
      </c>
      <c r="O7" s="51" t="s">
        <v>110</v>
      </c>
      <c r="P7" s="51" t="s">
        <v>110</v>
      </c>
      <c r="T7" s="34" t="s">
        <v>194</v>
      </c>
    </row>
    <row r="8" spans="1:20">
      <c r="B8" s="52"/>
      <c r="C8" s="75" t="s">
        <v>16</v>
      </c>
      <c r="D8" s="75" t="str">
        <f t="shared" si="0"/>
        <v xml:space="preserve"> 丸山ソフト</v>
      </c>
      <c r="E8" s="76" t="s">
        <v>9</v>
      </c>
      <c r="G8" s="35">
        <v>7</v>
      </c>
      <c r="H8" s="83" t="str">
        <f t="shared" si="1"/>
        <v>KA3</v>
      </c>
      <c r="I8" s="51" t="s">
        <v>103</v>
      </c>
      <c r="J8" s="44">
        <v>3</v>
      </c>
      <c r="L8" s="38">
        <v>7</v>
      </c>
      <c r="M8" s="38" t="s">
        <v>16</v>
      </c>
      <c r="O8" s="51" t="s">
        <v>166</v>
      </c>
      <c r="P8" s="51" t="s">
        <v>166</v>
      </c>
      <c r="R8" s="37" t="s">
        <v>175</v>
      </c>
    </row>
    <row r="9" spans="1:20">
      <c r="B9" s="53"/>
      <c r="C9" s="75" t="s">
        <v>17</v>
      </c>
      <c r="D9" s="75" t="str">
        <f t="shared" si="0"/>
        <v/>
      </c>
      <c r="E9" s="76" t="s">
        <v>9</v>
      </c>
      <c r="G9" s="35">
        <v>8</v>
      </c>
      <c r="H9" s="83" t="str">
        <f t="shared" si="1"/>
        <v>KB2</v>
      </c>
      <c r="I9" s="51" t="s">
        <v>107</v>
      </c>
      <c r="J9" s="44">
        <v>6</v>
      </c>
      <c r="L9" s="38">
        <v>8</v>
      </c>
      <c r="M9" s="38" t="s">
        <v>17</v>
      </c>
      <c r="O9" s="51" t="s">
        <v>113</v>
      </c>
      <c r="P9" s="51" t="s">
        <v>113</v>
      </c>
      <c r="T9" s="94" t="s">
        <v>195</v>
      </c>
    </row>
    <row r="10" spans="1:20">
      <c r="B10" s="54" t="s">
        <v>18</v>
      </c>
      <c r="C10" s="77" t="s">
        <v>19</v>
      </c>
      <c r="D10" s="77" t="str">
        <f t="shared" si="0"/>
        <v xml:space="preserve"> つくし野フューチャーズ</v>
      </c>
      <c r="E10" s="76" t="s">
        <v>67</v>
      </c>
      <c r="G10" s="35">
        <v>1</v>
      </c>
      <c r="H10" s="83" t="e">
        <f t="shared" ref="H10:H24" si="2">IF(J10=0,"",VLOOKUP(J10,A変換,2,FALSE))</f>
        <v>#N/A</v>
      </c>
      <c r="I10" s="55" t="s">
        <v>204</v>
      </c>
      <c r="J10" s="45">
        <v>1</v>
      </c>
      <c r="L10" s="39">
        <v>1</v>
      </c>
      <c r="M10" s="39" t="s">
        <v>19</v>
      </c>
      <c r="O10" s="55" t="s">
        <v>105</v>
      </c>
      <c r="P10" s="55" t="s">
        <v>105</v>
      </c>
    </row>
    <row r="11" spans="1:20">
      <c r="B11" s="56"/>
      <c r="C11" s="77" t="s">
        <v>20</v>
      </c>
      <c r="D11" s="77" t="str">
        <f t="shared" si="0"/>
        <v xml:space="preserve"> 見晴らしの丘のナウシカ</v>
      </c>
      <c r="E11" s="76" t="s">
        <v>67</v>
      </c>
      <c r="G11" s="35">
        <v>2</v>
      </c>
      <c r="H11" s="83" t="e">
        <f t="shared" si="2"/>
        <v>#N/A</v>
      </c>
      <c r="I11" s="55" t="s">
        <v>125</v>
      </c>
      <c r="J11" s="45">
        <v>10</v>
      </c>
      <c r="L11" s="39">
        <v>2</v>
      </c>
      <c r="M11" s="39" t="s">
        <v>20</v>
      </c>
      <c r="O11" s="55" t="s">
        <v>108</v>
      </c>
      <c r="P11" s="55" t="s">
        <v>108</v>
      </c>
    </row>
    <row r="12" spans="1:20">
      <c r="B12" s="56"/>
      <c r="C12" s="77" t="s">
        <v>21</v>
      </c>
      <c r="D12" s="77" t="str">
        <f t="shared" si="0"/>
        <v xml:space="preserve"> メイプルズ</v>
      </c>
      <c r="E12" s="76" t="s">
        <v>67</v>
      </c>
      <c r="G12" s="35">
        <v>3</v>
      </c>
      <c r="H12" s="83" t="e">
        <f t="shared" si="2"/>
        <v>#N/A</v>
      </c>
      <c r="I12" s="55" t="s">
        <v>120</v>
      </c>
      <c r="J12" s="45">
        <v>7</v>
      </c>
      <c r="L12" s="39">
        <v>3</v>
      </c>
      <c r="M12" s="39" t="s">
        <v>21</v>
      </c>
      <c r="O12" s="55" t="s">
        <v>112</v>
      </c>
      <c r="P12" s="55" t="s">
        <v>112</v>
      </c>
      <c r="Q12" s="37" t="s">
        <v>175</v>
      </c>
      <c r="R12" s="37" t="s">
        <v>175</v>
      </c>
    </row>
    <row r="13" spans="1:20">
      <c r="B13" s="56"/>
      <c r="C13" s="91" t="s">
        <v>22</v>
      </c>
      <c r="D13" s="91" t="str">
        <f t="shared" si="0"/>
        <v xml:space="preserve"> 山崎パワーズ</v>
      </c>
      <c r="E13" s="91" t="s">
        <v>67</v>
      </c>
      <c r="G13" s="35">
        <v>4</v>
      </c>
      <c r="H13" s="83" t="str">
        <f t="shared" si="2"/>
        <v>AA2</v>
      </c>
      <c r="I13" s="55" t="s">
        <v>121</v>
      </c>
      <c r="J13" s="45">
        <v>12</v>
      </c>
      <c r="L13" s="39">
        <v>4</v>
      </c>
      <c r="M13" s="39" t="s">
        <v>22</v>
      </c>
      <c r="O13" s="55" t="s">
        <v>114</v>
      </c>
      <c r="P13" s="55" t="s">
        <v>114</v>
      </c>
    </row>
    <row r="14" spans="1:20">
      <c r="B14" s="56"/>
      <c r="C14" s="77" t="s">
        <v>23</v>
      </c>
      <c r="D14" s="77" t="str">
        <f t="shared" si="0"/>
        <v xml:space="preserve"> 南つくし野ソフト</v>
      </c>
      <c r="E14" s="76" t="s">
        <v>67</v>
      </c>
      <c r="G14" s="35">
        <v>5</v>
      </c>
      <c r="H14" s="83" t="str">
        <f t="shared" si="2"/>
        <v>AA5</v>
      </c>
      <c r="I14" s="55" t="s">
        <v>115</v>
      </c>
      <c r="J14" s="45">
        <v>15</v>
      </c>
      <c r="L14" s="39">
        <v>5</v>
      </c>
      <c r="M14" s="39" t="s">
        <v>23</v>
      </c>
      <c r="O14" s="55" t="s">
        <v>115</v>
      </c>
      <c r="P14" s="55" t="s">
        <v>115</v>
      </c>
    </row>
    <row r="15" spans="1:20">
      <c r="B15" s="56"/>
      <c r="C15" s="77" t="s">
        <v>24</v>
      </c>
      <c r="D15" s="77" t="str">
        <f t="shared" si="0"/>
        <v xml:space="preserve"> 山崎ドリンカーズM</v>
      </c>
      <c r="E15" s="76" t="s">
        <v>67</v>
      </c>
      <c r="G15" s="35">
        <v>6</v>
      </c>
      <c r="H15" s="83" t="e">
        <f t="shared" si="2"/>
        <v>#N/A</v>
      </c>
      <c r="I15" s="55" t="s">
        <v>112</v>
      </c>
      <c r="J15" s="45">
        <v>6</v>
      </c>
      <c r="L15" s="39">
        <v>6</v>
      </c>
      <c r="M15" s="39" t="s">
        <v>24</v>
      </c>
      <c r="O15" s="55" t="s">
        <v>116</v>
      </c>
      <c r="P15" s="55" t="s">
        <v>116</v>
      </c>
    </row>
    <row r="16" spans="1:20">
      <c r="B16" s="56"/>
      <c r="C16" s="77" t="s">
        <v>25</v>
      </c>
      <c r="D16" s="77" t="str">
        <f t="shared" si="0"/>
        <v xml:space="preserve"> サザンストリーム</v>
      </c>
      <c r="E16" s="76" t="s">
        <v>67</v>
      </c>
      <c r="G16" s="35">
        <v>7</v>
      </c>
      <c r="H16" s="83" t="str">
        <f t="shared" si="2"/>
        <v>AA3</v>
      </c>
      <c r="I16" s="55" t="s">
        <v>122</v>
      </c>
      <c r="J16" s="45">
        <v>13</v>
      </c>
      <c r="L16" s="39">
        <v>7</v>
      </c>
      <c r="M16" s="39" t="s">
        <v>25</v>
      </c>
      <c r="N16" s="34" t="s">
        <v>184</v>
      </c>
      <c r="O16" s="55" t="s">
        <v>117</v>
      </c>
      <c r="P16" s="55" t="s">
        <v>117</v>
      </c>
    </row>
    <row r="17" spans="2:16">
      <c r="B17" s="56"/>
      <c r="C17" s="77" t="s">
        <v>26</v>
      </c>
      <c r="D17" s="77" t="str">
        <f t="shared" si="0"/>
        <v xml:space="preserve"> 協栄</v>
      </c>
      <c r="E17" s="76" t="s">
        <v>67</v>
      </c>
      <c r="G17" s="35">
        <v>8</v>
      </c>
      <c r="H17" s="83" t="e">
        <f t="shared" si="2"/>
        <v>#N/A</v>
      </c>
      <c r="I17" s="55" t="s">
        <v>116</v>
      </c>
      <c r="J17" s="45">
        <v>3</v>
      </c>
      <c r="L17" s="39">
        <v>8</v>
      </c>
      <c r="M17" s="39" t="s">
        <v>26</v>
      </c>
      <c r="N17" s="34" t="s">
        <v>184</v>
      </c>
      <c r="O17" s="55" t="s">
        <v>120</v>
      </c>
      <c r="P17" s="55" t="s">
        <v>120</v>
      </c>
    </row>
    <row r="18" spans="2:16">
      <c r="B18" s="56"/>
      <c r="C18" s="77" t="s">
        <v>79</v>
      </c>
      <c r="D18" s="77" t="str">
        <f t="shared" si="0"/>
        <v xml:space="preserve"> 馬場ソフト</v>
      </c>
      <c r="E18" s="76" t="s">
        <v>67</v>
      </c>
      <c r="G18" s="35">
        <v>9</v>
      </c>
      <c r="H18" s="83" t="e">
        <f t="shared" si="2"/>
        <v>#N/A</v>
      </c>
      <c r="I18" s="55" t="s">
        <v>126</v>
      </c>
      <c r="J18" s="45">
        <v>2</v>
      </c>
      <c r="L18" s="39">
        <v>9</v>
      </c>
      <c r="M18" s="39" t="s">
        <v>79</v>
      </c>
      <c r="O18" s="55" t="s">
        <v>121</v>
      </c>
      <c r="P18" s="55" t="s">
        <v>121</v>
      </c>
    </row>
    <row r="19" spans="2:16">
      <c r="B19" s="56"/>
      <c r="C19" s="77" t="s">
        <v>28</v>
      </c>
      <c r="D19" s="77" t="str">
        <f t="shared" si="0"/>
        <v xml:space="preserve"> フレンズ</v>
      </c>
      <c r="E19" s="76" t="s">
        <v>67</v>
      </c>
      <c r="G19" s="35">
        <v>10</v>
      </c>
      <c r="H19" s="83" t="e">
        <f t="shared" si="2"/>
        <v>#N/A</v>
      </c>
      <c r="I19" s="55" t="s">
        <v>108</v>
      </c>
      <c r="J19" s="45">
        <v>8</v>
      </c>
      <c r="L19" s="39">
        <v>10</v>
      </c>
      <c r="M19" s="39" t="s">
        <v>28</v>
      </c>
      <c r="N19" s="34" t="s">
        <v>184</v>
      </c>
      <c r="O19" s="55" t="s">
        <v>122</v>
      </c>
      <c r="P19" s="55" t="s">
        <v>122</v>
      </c>
    </row>
    <row r="20" spans="2:16">
      <c r="B20" s="56"/>
      <c r="C20" s="77" t="s">
        <v>27</v>
      </c>
      <c r="D20" s="77" t="str">
        <f t="shared" si="0"/>
        <v xml:space="preserve"> ホリデーズ</v>
      </c>
      <c r="E20" s="76" t="s">
        <v>67</v>
      </c>
      <c r="G20" s="35">
        <v>11</v>
      </c>
      <c r="H20" s="83" t="e">
        <f t="shared" si="2"/>
        <v>#N/A</v>
      </c>
      <c r="I20" s="55" t="s">
        <v>133</v>
      </c>
      <c r="J20" s="45">
        <v>5</v>
      </c>
      <c r="L20" s="39">
        <v>11</v>
      </c>
      <c r="M20" s="39" t="s">
        <v>27</v>
      </c>
      <c r="O20" s="55" t="s">
        <v>124</v>
      </c>
      <c r="P20" s="55" t="s">
        <v>124</v>
      </c>
    </row>
    <row r="21" spans="2:16">
      <c r="B21" s="56"/>
      <c r="C21" s="77" t="s">
        <v>29</v>
      </c>
      <c r="D21" s="77" t="str">
        <f t="shared" si="0"/>
        <v xml:space="preserve"> サンダース</v>
      </c>
      <c r="E21" s="76" t="s">
        <v>67</v>
      </c>
      <c r="G21" s="35">
        <v>12</v>
      </c>
      <c r="H21" s="83" t="str">
        <f t="shared" si="2"/>
        <v>AA1</v>
      </c>
      <c r="I21" s="55" t="s">
        <v>124</v>
      </c>
      <c r="J21" s="45">
        <v>11</v>
      </c>
      <c r="L21" s="39">
        <v>12</v>
      </c>
      <c r="M21" s="39" t="s">
        <v>29</v>
      </c>
      <c r="O21" s="55" t="s">
        <v>125</v>
      </c>
      <c r="P21" s="55" t="s">
        <v>125</v>
      </c>
    </row>
    <row r="22" spans="2:16">
      <c r="B22" s="56"/>
      <c r="C22" s="77" t="s">
        <v>30</v>
      </c>
      <c r="D22" s="77" t="str">
        <f t="shared" si="0"/>
        <v/>
      </c>
      <c r="E22" s="76" t="s">
        <v>67</v>
      </c>
      <c r="G22" s="35">
        <v>13</v>
      </c>
      <c r="H22" s="83" t="str">
        <f t="shared" si="2"/>
        <v>AA4</v>
      </c>
      <c r="I22" s="55" t="s">
        <v>137</v>
      </c>
      <c r="J22" s="45">
        <v>14</v>
      </c>
      <c r="L22" s="39">
        <v>13</v>
      </c>
      <c r="M22" s="39" t="s">
        <v>30</v>
      </c>
      <c r="O22" s="55" t="s">
        <v>126</v>
      </c>
      <c r="P22" s="55" t="s">
        <v>126</v>
      </c>
    </row>
    <row r="23" spans="2:16">
      <c r="B23" s="56"/>
      <c r="C23" s="77" t="s">
        <v>31</v>
      </c>
      <c r="D23" s="77" t="str">
        <f t="shared" si="0"/>
        <v/>
      </c>
      <c r="E23" s="76" t="s">
        <v>67</v>
      </c>
      <c r="G23" s="35">
        <v>14</v>
      </c>
      <c r="H23" s="83" t="e">
        <f t="shared" si="2"/>
        <v>#N/A</v>
      </c>
      <c r="I23" s="55" t="s">
        <v>114</v>
      </c>
      <c r="J23" s="45">
        <v>9</v>
      </c>
      <c r="L23" s="39">
        <v>14</v>
      </c>
      <c r="M23" s="39" t="s">
        <v>31</v>
      </c>
      <c r="O23" s="55" t="s">
        <v>133</v>
      </c>
      <c r="P23" s="55" t="s">
        <v>133</v>
      </c>
    </row>
    <row r="24" spans="2:16">
      <c r="B24" s="56"/>
      <c r="C24" s="77" t="s">
        <v>32</v>
      </c>
      <c r="D24" s="77" t="str">
        <f t="shared" si="0"/>
        <v/>
      </c>
      <c r="E24" s="76" t="s">
        <v>67</v>
      </c>
      <c r="G24" s="35">
        <v>15</v>
      </c>
      <c r="H24" s="83" t="e">
        <f t="shared" si="2"/>
        <v>#N/A</v>
      </c>
      <c r="I24" s="55" t="s">
        <v>201</v>
      </c>
      <c r="J24" s="45">
        <v>4</v>
      </c>
      <c r="L24" s="39">
        <v>15</v>
      </c>
      <c r="M24" s="39" t="s">
        <v>32</v>
      </c>
      <c r="O24" s="55" t="s">
        <v>137</v>
      </c>
      <c r="P24" s="55" t="s">
        <v>137</v>
      </c>
    </row>
    <row r="25" spans="2:16">
      <c r="B25" s="56"/>
      <c r="C25" s="91" t="s">
        <v>190</v>
      </c>
      <c r="D25" s="91" t="str">
        <f t="shared" ref="D25" si="3">IF(ISNA(VLOOKUP(C25,T変換,2,FALSE)),"",VLOOKUP(C25,T変換,2,FALSE))</f>
        <v/>
      </c>
      <c r="E25" s="91" t="s">
        <v>67</v>
      </c>
      <c r="G25" s="35">
        <v>16</v>
      </c>
      <c r="H25" s="83" t="str">
        <f t="shared" ref="H25" si="4">IF(J25=0,"",VLOOKUP(J25,A変換,2,FALSE))</f>
        <v/>
      </c>
      <c r="I25" s="92"/>
      <c r="J25" s="93"/>
      <c r="L25" s="39">
        <v>16</v>
      </c>
      <c r="M25" s="39" t="s">
        <v>190</v>
      </c>
      <c r="O25" s="90"/>
      <c r="P25" s="90"/>
    </row>
    <row r="26" spans="2:16">
      <c r="B26" s="57" t="s">
        <v>33</v>
      </c>
      <c r="C26" s="78" t="s">
        <v>34</v>
      </c>
      <c r="D26" s="78" t="str">
        <f t="shared" ref="D26:D57" si="5">IF(ISNA(VLOOKUP(C26,T変換,2,FALSE)),"",VLOOKUP(C26,T変換,2,FALSE))</f>
        <v xml:space="preserve"> 山崎ダンディーズ</v>
      </c>
      <c r="E26" s="76" t="s">
        <v>68</v>
      </c>
      <c r="G26" s="35">
        <v>1</v>
      </c>
      <c r="H26" s="83" t="e">
        <f t="shared" ref="H26:H42" si="6">IF(J26=0,"",VLOOKUP(J26,B変換,2,FALSE))</f>
        <v>#N/A</v>
      </c>
      <c r="I26" s="58" t="s">
        <v>203</v>
      </c>
      <c r="J26" s="46">
        <v>5</v>
      </c>
      <c r="L26" s="40">
        <v>1</v>
      </c>
      <c r="M26" s="40" t="s">
        <v>34</v>
      </c>
      <c r="O26" s="58" t="s">
        <v>111</v>
      </c>
      <c r="P26" s="58" t="s">
        <v>111</v>
      </c>
    </row>
    <row r="27" spans="2:16">
      <c r="B27" s="59"/>
      <c r="C27" s="78" t="s">
        <v>35</v>
      </c>
      <c r="D27" s="78" t="str">
        <f t="shared" si="5"/>
        <v xml:space="preserve"> フライデーズ</v>
      </c>
      <c r="E27" s="76" t="s">
        <v>68</v>
      </c>
      <c r="G27" s="35">
        <v>2</v>
      </c>
      <c r="H27" s="83" t="e">
        <f t="shared" si="6"/>
        <v>#N/A</v>
      </c>
      <c r="I27" s="58" t="s">
        <v>135</v>
      </c>
      <c r="J27" s="46">
        <v>11</v>
      </c>
      <c r="L27" s="40">
        <v>2</v>
      </c>
      <c r="M27" s="40" t="s">
        <v>35</v>
      </c>
      <c r="N27" s="34" t="s">
        <v>184</v>
      </c>
      <c r="O27" s="58" t="s">
        <v>118</v>
      </c>
      <c r="P27" s="58" t="s">
        <v>118</v>
      </c>
    </row>
    <row r="28" spans="2:16">
      <c r="B28" s="59"/>
      <c r="C28" s="78" t="s">
        <v>36</v>
      </c>
      <c r="D28" s="78" t="str">
        <f t="shared" si="5"/>
        <v xml:space="preserve"> 忠生自然ソフト</v>
      </c>
      <c r="E28" s="76" t="s">
        <v>68</v>
      </c>
      <c r="G28" s="35">
        <v>3</v>
      </c>
      <c r="H28" s="83" t="e">
        <f t="shared" si="6"/>
        <v>#N/A</v>
      </c>
      <c r="I28" s="58" t="s">
        <v>123</v>
      </c>
      <c r="J28" s="46">
        <v>4</v>
      </c>
      <c r="L28" s="40">
        <v>3</v>
      </c>
      <c r="M28" s="40" t="s">
        <v>36</v>
      </c>
      <c r="O28" s="58" t="s">
        <v>119</v>
      </c>
      <c r="P28" s="58" t="s">
        <v>119</v>
      </c>
    </row>
    <row r="29" spans="2:16">
      <c r="B29" s="59"/>
      <c r="C29" s="78" t="s">
        <v>37</v>
      </c>
      <c r="D29" s="78" t="str">
        <f t="shared" si="5"/>
        <v xml:space="preserve"> 見晴らしの丘のナウシカkz</v>
      </c>
      <c r="E29" s="76" t="s">
        <v>68</v>
      </c>
      <c r="G29" s="35">
        <v>4</v>
      </c>
      <c r="H29" s="83" t="e">
        <f t="shared" si="6"/>
        <v>#N/A</v>
      </c>
      <c r="I29" s="58" t="s">
        <v>119</v>
      </c>
      <c r="J29" s="46">
        <v>2</v>
      </c>
      <c r="L29" s="40">
        <v>4</v>
      </c>
      <c r="M29" s="40" t="s">
        <v>37</v>
      </c>
      <c r="O29" s="58" t="s">
        <v>123</v>
      </c>
      <c r="P29" s="58" t="s">
        <v>123</v>
      </c>
    </row>
    <row r="30" spans="2:16">
      <c r="B30" s="59"/>
      <c r="C30" s="78" t="s">
        <v>38</v>
      </c>
      <c r="D30" s="78" t="str">
        <f t="shared" si="5"/>
        <v xml:space="preserve"> 三ツ目ソフト</v>
      </c>
      <c r="E30" s="76" t="s">
        <v>68</v>
      </c>
      <c r="G30" s="35">
        <v>5</v>
      </c>
      <c r="H30" s="83" t="e">
        <f t="shared" si="6"/>
        <v>#N/A</v>
      </c>
      <c r="I30" s="58" t="s">
        <v>134</v>
      </c>
      <c r="J30" s="46">
        <v>16</v>
      </c>
      <c r="L30" s="40">
        <v>5</v>
      </c>
      <c r="M30" s="40" t="s">
        <v>38</v>
      </c>
      <c r="O30" s="58" t="s">
        <v>127</v>
      </c>
      <c r="P30" s="58" t="s">
        <v>127</v>
      </c>
    </row>
    <row r="31" spans="2:16">
      <c r="B31" s="59"/>
      <c r="C31" s="78" t="s">
        <v>39</v>
      </c>
      <c r="D31" s="78" t="str">
        <f t="shared" si="5"/>
        <v xml:space="preserve"> 南成瀬セントラルズ</v>
      </c>
      <c r="E31" s="76" t="s">
        <v>68</v>
      </c>
      <c r="G31" s="35">
        <v>6</v>
      </c>
      <c r="H31" s="83" t="e">
        <f t="shared" si="6"/>
        <v>#N/A</v>
      </c>
      <c r="I31" s="58" t="s">
        <v>132</v>
      </c>
      <c r="J31" s="46">
        <v>12</v>
      </c>
      <c r="L31" s="40">
        <v>6</v>
      </c>
      <c r="M31" s="40" t="s">
        <v>39</v>
      </c>
      <c r="O31" s="58" t="s">
        <v>128</v>
      </c>
      <c r="P31" s="58" t="s">
        <v>128</v>
      </c>
    </row>
    <row r="32" spans="2:16">
      <c r="B32" s="59"/>
      <c r="C32" s="78" t="s">
        <v>40</v>
      </c>
      <c r="D32" s="78" t="str">
        <f t="shared" si="5"/>
        <v xml:space="preserve"> オール南</v>
      </c>
      <c r="E32" s="76" t="s">
        <v>68</v>
      </c>
      <c r="G32" s="35">
        <v>7</v>
      </c>
      <c r="H32" s="83" t="e">
        <f t="shared" si="6"/>
        <v>#N/A</v>
      </c>
      <c r="I32" s="58" t="s">
        <v>173</v>
      </c>
      <c r="J32" s="46">
        <v>14</v>
      </c>
      <c r="L32" s="40">
        <v>7</v>
      </c>
      <c r="M32" s="40" t="s">
        <v>40</v>
      </c>
      <c r="O32" s="58" t="s">
        <v>129</v>
      </c>
      <c r="P32" s="58" t="s">
        <v>129</v>
      </c>
    </row>
    <row r="33" spans="2:18">
      <c r="B33" s="59"/>
      <c r="C33" s="78" t="s">
        <v>41</v>
      </c>
      <c r="D33" s="78" t="str">
        <f t="shared" si="5"/>
        <v xml:space="preserve"> なるせパパーズS</v>
      </c>
      <c r="E33" s="76" t="s">
        <v>68</v>
      </c>
      <c r="G33" s="35">
        <v>8</v>
      </c>
      <c r="H33" s="83" t="e">
        <f t="shared" si="6"/>
        <v>#N/A</v>
      </c>
      <c r="I33" s="58" t="s">
        <v>129</v>
      </c>
      <c r="J33" s="46">
        <v>8</v>
      </c>
      <c r="L33" s="40">
        <v>8</v>
      </c>
      <c r="M33" s="40" t="s">
        <v>41</v>
      </c>
      <c r="O33" s="58" t="s">
        <v>130</v>
      </c>
      <c r="P33" s="58" t="s">
        <v>130</v>
      </c>
    </row>
    <row r="34" spans="2:18">
      <c r="B34" s="59"/>
      <c r="C34" s="78" t="s">
        <v>80</v>
      </c>
      <c r="D34" s="78" t="str">
        <f t="shared" si="5"/>
        <v/>
      </c>
      <c r="E34" s="76" t="s">
        <v>68</v>
      </c>
      <c r="G34" s="35">
        <v>9</v>
      </c>
      <c r="H34" s="83" t="e">
        <f t="shared" si="6"/>
        <v>#N/A</v>
      </c>
      <c r="I34" s="58" t="s">
        <v>131</v>
      </c>
      <c r="J34" s="46">
        <v>3</v>
      </c>
      <c r="L34" s="40">
        <v>9</v>
      </c>
      <c r="M34" s="40" t="s">
        <v>80</v>
      </c>
      <c r="O34" s="58" t="s">
        <v>131</v>
      </c>
      <c r="P34" s="58" t="s">
        <v>131</v>
      </c>
    </row>
    <row r="35" spans="2:18">
      <c r="B35" s="59"/>
      <c r="C35" s="78" t="s">
        <v>43</v>
      </c>
      <c r="D35" s="78" t="str">
        <f t="shared" si="5"/>
        <v/>
      </c>
      <c r="E35" s="76" t="s">
        <v>68</v>
      </c>
      <c r="G35" s="35">
        <v>10</v>
      </c>
      <c r="H35" s="83" t="e">
        <f t="shared" si="6"/>
        <v>#N/A</v>
      </c>
      <c r="I35" s="58" t="s">
        <v>128</v>
      </c>
      <c r="J35" s="46">
        <v>1</v>
      </c>
      <c r="L35" s="40">
        <v>10</v>
      </c>
      <c r="M35" s="40" t="s">
        <v>43</v>
      </c>
      <c r="O35" s="58" t="s">
        <v>132</v>
      </c>
      <c r="P35" s="58" t="s">
        <v>132</v>
      </c>
    </row>
    <row r="36" spans="2:18">
      <c r="B36" s="59"/>
      <c r="C36" s="78" t="s">
        <v>42</v>
      </c>
      <c r="D36" s="78" t="str">
        <f t="shared" si="5"/>
        <v/>
      </c>
      <c r="E36" s="76" t="s">
        <v>68</v>
      </c>
      <c r="G36" s="35">
        <v>11</v>
      </c>
      <c r="H36" s="83" t="e">
        <f t="shared" si="6"/>
        <v>#N/A</v>
      </c>
      <c r="I36" s="58" t="s">
        <v>136</v>
      </c>
      <c r="J36" s="46">
        <v>9</v>
      </c>
      <c r="L36" s="40">
        <v>11</v>
      </c>
      <c r="M36" s="40" t="s">
        <v>42</v>
      </c>
      <c r="O36" s="58" t="s">
        <v>134</v>
      </c>
      <c r="P36" s="58" t="s">
        <v>134</v>
      </c>
      <c r="R36" s="37" t="s">
        <v>175</v>
      </c>
    </row>
    <row r="37" spans="2:18">
      <c r="B37" s="59"/>
      <c r="C37" s="78" t="s">
        <v>44</v>
      </c>
      <c r="D37" s="78" t="str">
        <f t="shared" si="5"/>
        <v/>
      </c>
      <c r="E37" s="76" t="s">
        <v>68</v>
      </c>
      <c r="G37" s="35">
        <v>12</v>
      </c>
      <c r="H37" s="83" t="e">
        <f t="shared" si="6"/>
        <v>#N/A</v>
      </c>
      <c r="I37" s="58" t="s">
        <v>118</v>
      </c>
      <c r="J37" s="46">
        <v>15</v>
      </c>
      <c r="L37" s="40">
        <v>12</v>
      </c>
      <c r="M37" s="40" t="s">
        <v>44</v>
      </c>
      <c r="O37" s="58" t="s">
        <v>135</v>
      </c>
      <c r="P37" s="58" t="s">
        <v>135</v>
      </c>
      <c r="R37" s="37" t="s">
        <v>180</v>
      </c>
    </row>
    <row r="38" spans="2:18">
      <c r="B38" s="59"/>
      <c r="C38" s="78" t="s">
        <v>45</v>
      </c>
      <c r="D38" s="78" t="str">
        <f t="shared" si="5"/>
        <v/>
      </c>
      <c r="E38" s="76" t="s">
        <v>68</v>
      </c>
      <c r="G38" s="35">
        <v>13</v>
      </c>
      <c r="H38" s="83" t="e">
        <f t="shared" si="6"/>
        <v>#N/A</v>
      </c>
      <c r="I38" s="58" t="s">
        <v>127</v>
      </c>
      <c r="J38" s="46">
        <v>13</v>
      </c>
      <c r="L38" s="40">
        <v>13</v>
      </c>
      <c r="M38" s="40" t="s">
        <v>45</v>
      </c>
      <c r="O38" s="58" t="s">
        <v>136</v>
      </c>
      <c r="P38" s="58" t="s">
        <v>136</v>
      </c>
      <c r="R38" s="37" t="s">
        <v>175</v>
      </c>
    </row>
    <row r="39" spans="2:18">
      <c r="B39" s="59"/>
      <c r="C39" s="78" t="s">
        <v>46</v>
      </c>
      <c r="D39" s="78" t="str">
        <f t="shared" si="5"/>
        <v/>
      </c>
      <c r="E39" s="76" t="s">
        <v>68</v>
      </c>
      <c r="G39" s="35">
        <v>14</v>
      </c>
      <c r="H39" s="83" t="e">
        <f t="shared" si="6"/>
        <v>#N/A</v>
      </c>
      <c r="I39" s="58" t="s">
        <v>138</v>
      </c>
      <c r="J39" s="46">
        <v>6</v>
      </c>
      <c r="L39" s="40">
        <v>14</v>
      </c>
      <c r="M39" s="40" t="s">
        <v>46</v>
      </c>
      <c r="O39" s="58" t="s">
        <v>138</v>
      </c>
      <c r="P39" s="58" t="s">
        <v>138</v>
      </c>
    </row>
    <row r="40" spans="2:18">
      <c r="B40" s="59"/>
      <c r="C40" s="78" t="s">
        <v>47</v>
      </c>
      <c r="D40" s="78" t="str">
        <f t="shared" si="5"/>
        <v/>
      </c>
      <c r="E40" s="76" t="s">
        <v>68</v>
      </c>
      <c r="G40" s="35">
        <v>15</v>
      </c>
      <c r="H40" s="83" t="e">
        <f t="shared" si="6"/>
        <v>#N/A</v>
      </c>
      <c r="I40" s="58" t="s">
        <v>140</v>
      </c>
      <c r="J40" s="46">
        <v>10</v>
      </c>
      <c r="L40" s="40">
        <v>15</v>
      </c>
      <c r="M40" s="40" t="s">
        <v>47</v>
      </c>
      <c r="O40" s="58" t="s">
        <v>139</v>
      </c>
      <c r="P40" s="58" t="s">
        <v>139</v>
      </c>
      <c r="Q40" s="37" t="s">
        <v>180</v>
      </c>
    </row>
    <row r="41" spans="2:18">
      <c r="B41" s="59"/>
      <c r="C41" s="78" t="s">
        <v>48</v>
      </c>
      <c r="D41" s="78" t="str">
        <f t="shared" si="5"/>
        <v/>
      </c>
      <c r="E41" s="76" t="s">
        <v>68</v>
      </c>
      <c r="G41" s="35">
        <v>16</v>
      </c>
      <c r="H41" s="83" t="e">
        <f t="shared" si="6"/>
        <v>#N/A</v>
      </c>
      <c r="I41" s="58" t="s">
        <v>139</v>
      </c>
      <c r="J41" s="46">
        <v>7</v>
      </c>
      <c r="L41" s="40">
        <v>16</v>
      </c>
      <c r="M41" s="40" t="s">
        <v>48</v>
      </c>
      <c r="O41" s="58" t="s">
        <v>140</v>
      </c>
      <c r="P41" s="58" t="s">
        <v>140</v>
      </c>
    </row>
    <row r="42" spans="2:18">
      <c r="B42" s="60"/>
      <c r="C42" s="78" t="s">
        <v>102</v>
      </c>
      <c r="D42" s="78" t="str">
        <f t="shared" si="5"/>
        <v/>
      </c>
      <c r="E42" s="76" t="s">
        <v>68</v>
      </c>
      <c r="G42" s="35">
        <v>17</v>
      </c>
      <c r="H42" s="83" t="e">
        <f t="shared" si="6"/>
        <v>#N/A</v>
      </c>
      <c r="I42" s="58" t="s">
        <v>111</v>
      </c>
      <c r="J42" s="46">
        <v>17</v>
      </c>
      <c r="L42" s="40">
        <v>17</v>
      </c>
      <c r="M42" s="40" t="s">
        <v>102</v>
      </c>
      <c r="O42" s="58" t="s">
        <v>173</v>
      </c>
      <c r="P42" s="58" t="s">
        <v>173</v>
      </c>
      <c r="Q42" s="37" t="s">
        <v>175</v>
      </c>
      <c r="R42" s="37" t="s">
        <v>175</v>
      </c>
    </row>
    <row r="43" spans="2:18">
      <c r="B43" s="61" t="s">
        <v>49</v>
      </c>
      <c r="C43" s="79" t="s">
        <v>50</v>
      </c>
      <c r="D43" s="79" t="str">
        <f t="shared" si="5"/>
        <v xml:space="preserve"> 山崎ドリンカーズMJ</v>
      </c>
      <c r="E43" s="76" t="s">
        <v>49</v>
      </c>
      <c r="G43" s="35">
        <v>1</v>
      </c>
      <c r="H43" s="83" t="e">
        <f t="shared" ref="H43:H57" si="7">IF(J43=0,"",VLOOKUP(J43,J変換,2,FALSE))</f>
        <v>#NAME?</v>
      </c>
      <c r="I43" s="62" t="s">
        <v>148</v>
      </c>
      <c r="J43" s="47">
        <v>4</v>
      </c>
      <c r="L43" s="41">
        <v>1</v>
      </c>
      <c r="M43" s="41" t="s">
        <v>50</v>
      </c>
      <c r="O43" s="62" t="s">
        <v>165</v>
      </c>
      <c r="P43" s="62" t="s">
        <v>165</v>
      </c>
    </row>
    <row r="44" spans="2:18">
      <c r="B44" s="63"/>
      <c r="C44" s="79" t="s">
        <v>51</v>
      </c>
      <c r="D44" s="79" t="str">
        <f t="shared" si="5"/>
        <v xml:space="preserve"> つくし野フォーティーズ</v>
      </c>
      <c r="E44" s="76" t="s">
        <v>49</v>
      </c>
      <c r="G44" s="35">
        <v>2</v>
      </c>
      <c r="H44" s="83" t="e">
        <f t="shared" si="7"/>
        <v>#NAME?</v>
      </c>
      <c r="I44" s="62" t="s">
        <v>147</v>
      </c>
      <c r="J44" s="47">
        <v>6</v>
      </c>
      <c r="L44" s="41">
        <v>2</v>
      </c>
      <c r="M44" s="41" t="s">
        <v>51</v>
      </c>
      <c r="O44" s="62" t="s">
        <v>141</v>
      </c>
      <c r="P44" s="62" t="s">
        <v>141</v>
      </c>
      <c r="R44" s="37" t="s">
        <v>175</v>
      </c>
    </row>
    <row r="45" spans="2:18">
      <c r="B45" s="63"/>
      <c r="C45" s="79" t="s">
        <v>52</v>
      </c>
      <c r="D45" s="79" t="str">
        <f t="shared" si="5"/>
        <v xml:space="preserve"> 丸山シニア</v>
      </c>
      <c r="E45" s="76" t="s">
        <v>49</v>
      </c>
      <c r="G45" s="35">
        <v>3</v>
      </c>
      <c r="H45" s="83" t="e">
        <f t="shared" si="7"/>
        <v>#NAME?</v>
      </c>
      <c r="I45" s="62" t="s">
        <v>145</v>
      </c>
      <c r="J45" s="47">
        <v>2</v>
      </c>
      <c r="L45" s="41">
        <v>3</v>
      </c>
      <c r="M45" s="41" t="s">
        <v>52</v>
      </c>
      <c r="O45" s="62" t="s">
        <v>142</v>
      </c>
      <c r="P45" s="62" t="s">
        <v>142</v>
      </c>
    </row>
    <row r="46" spans="2:18">
      <c r="B46" s="63"/>
      <c r="C46" s="79" t="s">
        <v>53</v>
      </c>
      <c r="D46" s="79" t="str">
        <f t="shared" si="5"/>
        <v xml:space="preserve"> なるせキッズ</v>
      </c>
      <c r="E46" s="76" t="s">
        <v>49</v>
      </c>
      <c r="G46" s="35">
        <v>4</v>
      </c>
      <c r="H46" s="83" t="e">
        <f t="shared" si="7"/>
        <v>#NAME?</v>
      </c>
      <c r="I46" s="62" t="s">
        <v>150</v>
      </c>
      <c r="J46" s="47">
        <v>14</v>
      </c>
      <c r="L46" s="41">
        <v>4</v>
      </c>
      <c r="M46" s="41" t="s">
        <v>53</v>
      </c>
      <c r="O46" s="62" t="s">
        <v>143</v>
      </c>
      <c r="P46" s="62" t="s">
        <v>143</v>
      </c>
    </row>
    <row r="47" spans="2:18">
      <c r="B47" s="63"/>
      <c r="C47" s="79" t="s">
        <v>54</v>
      </c>
      <c r="D47" s="79" t="str">
        <f t="shared" si="5"/>
        <v xml:space="preserve"> モンスターズ</v>
      </c>
      <c r="E47" s="76" t="s">
        <v>49</v>
      </c>
      <c r="G47" s="35">
        <v>5</v>
      </c>
      <c r="H47" s="83" t="e">
        <f t="shared" si="7"/>
        <v>#NAME?</v>
      </c>
      <c r="I47" s="62" t="s">
        <v>142</v>
      </c>
      <c r="J47" s="47">
        <v>12</v>
      </c>
      <c r="L47" s="41">
        <v>5</v>
      </c>
      <c r="M47" s="41" t="s">
        <v>54</v>
      </c>
      <c r="O47" s="62" t="s">
        <v>144</v>
      </c>
      <c r="P47" s="62" t="s">
        <v>144</v>
      </c>
    </row>
    <row r="48" spans="2:18">
      <c r="B48" s="63"/>
      <c r="C48" s="79" t="s">
        <v>55</v>
      </c>
      <c r="D48" s="79" t="str">
        <f t="shared" si="5"/>
        <v xml:space="preserve"> 忠生スターズ</v>
      </c>
      <c r="E48" s="76" t="s">
        <v>49</v>
      </c>
      <c r="G48" s="35">
        <v>6</v>
      </c>
      <c r="H48" s="83" t="e">
        <f t="shared" si="7"/>
        <v>#NAME?</v>
      </c>
      <c r="I48" s="62" t="s">
        <v>149</v>
      </c>
      <c r="J48" s="47">
        <v>1</v>
      </c>
      <c r="L48" s="41">
        <v>6</v>
      </c>
      <c r="M48" s="41" t="s">
        <v>55</v>
      </c>
      <c r="O48" s="62" t="s">
        <v>145</v>
      </c>
      <c r="P48" s="62" t="s">
        <v>145</v>
      </c>
    </row>
    <row r="49" spans="2:20">
      <c r="B49" s="63"/>
      <c r="C49" s="79" t="s">
        <v>56</v>
      </c>
      <c r="D49" s="79" t="str">
        <f t="shared" si="5"/>
        <v xml:space="preserve"> REDCLUB</v>
      </c>
      <c r="E49" s="76" t="s">
        <v>49</v>
      </c>
      <c r="G49" s="35">
        <v>7</v>
      </c>
      <c r="H49" s="83" t="e">
        <f t="shared" si="7"/>
        <v>#NAME?</v>
      </c>
      <c r="I49" s="62" t="s">
        <v>143</v>
      </c>
      <c r="J49" s="47">
        <v>11</v>
      </c>
      <c r="L49" s="41">
        <v>7</v>
      </c>
      <c r="M49" s="41" t="s">
        <v>56</v>
      </c>
      <c r="O49" s="62" t="s">
        <v>146</v>
      </c>
      <c r="P49" s="62" t="s">
        <v>146</v>
      </c>
      <c r="R49" s="37" t="s">
        <v>175</v>
      </c>
      <c r="T49" s="34" t="s">
        <v>198</v>
      </c>
    </row>
    <row r="50" spans="2:20">
      <c r="B50" s="63"/>
      <c r="C50" s="79" t="s">
        <v>57</v>
      </c>
      <c r="D50" s="79" t="str">
        <f t="shared" si="5"/>
        <v/>
      </c>
      <c r="E50" s="76" t="s">
        <v>49</v>
      </c>
      <c r="G50" s="35">
        <v>8</v>
      </c>
      <c r="H50" s="83" t="e">
        <f t="shared" si="7"/>
        <v>#NAME?</v>
      </c>
      <c r="I50" s="62" t="s">
        <v>141</v>
      </c>
      <c r="J50" s="47">
        <v>15</v>
      </c>
      <c r="L50" s="41">
        <v>8</v>
      </c>
      <c r="M50" s="41" t="s">
        <v>57</v>
      </c>
      <c r="O50" s="62" t="s">
        <v>147</v>
      </c>
      <c r="P50" s="62" t="s">
        <v>147</v>
      </c>
    </row>
    <row r="51" spans="2:20">
      <c r="B51" s="63"/>
      <c r="C51" s="79" t="s">
        <v>81</v>
      </c>
      <c r="D51" s="79" t="str">
        <f t="shared" si="5"/>
        <v/>
      </c>
      <c r="E51" s="76" t="s">
        <v>49</v>
      </c>
      <c r="G51" s="35">
        <v>9</v>
      </c>
      <c r="H51" s="83" t="e">
        <f t="shared" si="7"/>
        <v>#NAME?</v>
      </c>
      <c r="I51" s="62" t="s">
        <v>144</v>
      </c>
      <c r="J51" s="47">
        <v>7</v>
      </c>
      <c r="L51" s="41">
        <v>9</v>
      </c>
      <c r="M51" s="41" t="s">
        <v>81</v>
      </c>
      <c r="O51" s="62" t="s">
        <v>148</v>
      </c>
      <c r="P51" s="62" t="s">
        <v>148</v>
      </c>
    </row>
    <row r="52" spans="2:20">
      <c r="B52" s="63"/>
      <c r="C52" s="79" t="s">
        <v>59</v>
      </c>
      <c r="D52" s="79" t="str">
        <f t="shared" si="5"/>
        <v/>
      </c>
      <c r="E52" s="76" t="s">
        <v>49</v>
      </c>
      <c r="G52" s="35">
        <v>10</v>
      </c>
      <c r="H52" s="83" t="e">
        <f t="shared" si="7"/>
        <v>#NAME?</v>
      </c>
      <c r="I52" s="62" t="s">
        <v>152</v>
      </c>
      <c r="J52" s="47">
        <v>3</v>
      </c>
      <c r="L52" s="41">
        <v>10</v>
      </c>
      <c r="M52" s="41" t="s">
        <v>59</v>
      </c>
      <c r="O52" s="62" t="s">
        <v>149</v>
      </c>
      <c r="P52" s="62" t="s">
        <v>149</v>
      </c>
      <c r="R52" s="37" t="s">
        <v>175</v>
      </c>
    </row>
    <row r="53" spans="2:20">
      <c r="B53" s="63"/>
      <c r="C53" s="79" t="s">
        <v>58</v>
      </c>
      <c r="D53" s="79" t="str">
        <f t="shared" si="5"/>
        <v/>
      </c>
      <c r="E53" s="76" t="s">
        <v>49</v>
      </c>
      <c r="G53" s="35">
        <v>11</v>
      </c>
      <c r="H53" s="83" t="e">
        <f t="shared" si="7"/>
        <v>#NAME?</v>
      </c>
      <c r="I53" s="62" t="s">
        <v>151</v>
      </c>
      <c r="J53" s="47">
        <v>10</v>
      </c>
      <c r="L53" s="41">
        <v>11</v>
      </c>
      <c r="M53" s="41" t="s">
        <v>58</v>
      </c>
      <c r="O53" s="62" t="s">
        <v>150</v>
      </c>
      <c r="P53" s="62" t="s">
        <v>150</v>
      </c>
    </row>
    <row r="54" spans="2:20">
      <c r="B54" s="63"/>
      <c r="C54" s="79" t="s">
        <v>60</v>
      </c>
      <c r="D54" s="79" t="str">
        <f t="shared" si="5"/>
        <v/>
      </c>
      <c r="E54" s="76" t="s">
        <v>49</v>
      </c>
      <c r="G54" s="35">
        <v>12</v>
      </c>
      <c r="H54" s="83" t="e">
        <f t="shared" si="7"/>
        <v>#NAME?</v>
      </c>
      <c r="I54" s="62" t="s">
        <v>154</v>
      </c>
      <c r="J54" s="47">
        <v>13</v>
      </c>
      <c r="L54" s="41">
        <v>12</v>
      </c>
      <c r="M54" s="41" t="s">
        <v>60</v>
      </c>
      <c r="O54" s="62" t="s">
        <v>151</v>
      </c>
      <c r="P54" s="62" t="s">
        <v>151</v>
      </c>
    </row>
    <row r="55" spans="2:20">
      <c r="B55" s="63"/>
      <c r="C55" s="79" t="s">
        <v>61</v>
      </c>
      <c r="D55" s="79" t="str">
        <f t="shared" si="5"/>
        <v/>
      </c>
      <c r="E55" s="76" t="s">
        <v>49</v>
      </c>
      <c r="G55" s="35">
        <v>13</v>
      </c>
      <c r="H55" s="83" t="e">
        <f t="shared" si="7"/>
        <v>#NAME?</v>
      </c>
      <c r="I55" s="62" t="s">
        <v>165</v>
      </c>
      <c r="J55" s="47">
        <v>8</v>
      </c>
      <c r="L55" s="41">
        <v>13</v>
      </c>
      <c r="M55" s="41" t="s">
        <v>61</v>
      </c>
      <c r="O55" s="62" t="s">
        <v>152</v>
      </c>
      <c r="P55" s="62" t="s">
        <v>152</v>
      </c>
    </row>
    <row r="56" spans="2:20">
      <c r="B56" s="63"/>
      <c r="C56" s="79" t="s">
        <v>62</v>
      </c>
      <c r="D56" s="79" t="str">
        <f t="shared" si="5"/>
        <v/>
      </c>
      <c r="E56" s="76" t="s">
        <v>49</v>
      </c>
      <c r="G56" s="35">
        <v>14</v>
      </c>
      <c r="H56" s="83" t="e">
        <f t="shared" si="7"/>
        <v>#NAME?</v>
      </c>
      <c r="I56" s="62" t="s">
        <v>153</v>
      </c>
      <c r="J56" s="47">
        <v>5</v>
      </c>
      <c r="L56" s="41">
        <v>14</v>
      </c>
      <c r="M56" s="41" t="s">
        <v>62</v>
      </c>
      <c r="O56" s="62" t="s">
        <v>153</v>
      </c>
      <c r="P56" s="62" t="s">
        <v>153</v>
      </c>
    </row>
    <row r="57" spans="2:20">
      <c r="B57" s="63"/>
      <c r="C57" s="79" t="s">
        <v>63</v>
      </c>
      <c r="D57" s="79" t="str">
        <f t="shared" si="5"/>
        <v/>
      </c>
      <c r="E57" s="76" t="s">
        <v>49</v>
      </c>
      <c r="G57" s="35">
        <v>15</v>
      </c>
      <c r="H57" s="83" t="e">
        <f t="shared" si="7"/>
        <v>#NAME?</v>
      </c>
      <c r="I57" s="62" t="s">
        <v>146</v>
      </c>
      <c r="J57" s="47">
        <v>9</v>
      </c>
      <c r="L57" s="41">
        <v>15</v>
      </c>
      <c r="M57" s="41" t="s">
        <v>63</v>
      </c>
      <c r="O57" s="62" t="s">
        <v>154</v>
      </c>
      <c r="P57" s="62" t="s">
        <v>154</v>
      </c>
    </row>
    <row r="58" spans="2:20">
      <c r="B58" s="63"/>
      <c r="C58" s="91" t="s">
        <v>189</v>
      </c>
      <c r="D58" s="91" t="str">
        <f t="shared" ref="D58" si="8">IF(ISNA(VLOOKUP(C58,T変換,2,FALSE)),"",VLOOKUP(C58,T変換,2,FALSE))</f>
        <v/>
      </c>
      <c r="E58" s="91" t="s">
        <v>49</v>
      </c>
      <c r="G58" s="35">
        <v>16</v>
      </c>
      <c r="H58" s="83" t="str">
        <f t="shared" ref="H58" si="9">IF(J58=0,"",VLOOKUP(J58,J変換,2,FALSE))</f>
        <v/>
      </c>
      <c r="I58" s="92"/>
      <c r="J58" s="93"/>
      <c r="L58" s="41">
        <v>16</v>
      </c>
      <c r="M58" s="41" t="s">
        <v>189</v>
      </c>
      <c r="O58" s="90"/>
      <c r="P58" s="90"/>
    </row>
    <row r="59" spans="2:20">
      <c r="B59" s="64" t="s">
        <v>65</v>
      </c>
      <c r="C59" s="80" t="s">
        <v>69</v>
      </c>
      <c r="D59" s="80" t="str">
        <f t="shared" ref="D59:D68" si="10">IF(ISNA(VLOOKUP(C59,T変換,2,FALSE)),"",VLOOKUP(C59,T変換,2,FALSE))</f>
        <v xml:space="preserve"> 旭町グリーンフレンズ</v>
      </c>
      <c r="E59" s="76" t="s">
        <v>65</v>
      </c>
      <c r="G59" s="35">
        <v>1</v>
      </c>
      <c r="H59" s="83" t="str">
        <f>IF(J59=0,"",VLOOKUP(J59,Q変換,2,FALSE))</f>
        <v>Qa4</v>
      </c>
      <c r="I59" s="65" t="s">
        <v>156</v>
      </c>
      <c r="J59" s="48">
        <v>4</v>
      </c>
      <c r="L59" s="42">
        <v>1</v>
      </c>
      <c r="M59" s="42" t="s">
        <v>69</v>
      </c>
      <c r="O59" s="65" t="s">
        <v>155</v>
      </c>
      <c r="P59" s="65" t="s">
        <v>155</v>
      </c>
      <c r="T59" s="34" t="s">
        <v>199</v>
      </c>
    </row>
    <row r="60" spans="2:20">
      <c r="B60" s="66"/>
      <c r="C60" s="80" t="s">
        <v>70</v>
      </c>
      <c r="D60" s="80" t="str">
        <f t="shared" si="10"/>
        <v xml:space="preserve"> ファンキーロッキー</v>
      </c>
      <c r="E60" s="76" t="s">
        <v>65</v>
      </c>
      <c r="G60" s="35">
        <v>2</v>
      </c>
      <c r="H60" s="83" t="e">
        <f>IF(J60=0,"",VLOOKUP(J60,Q変換,2,FALSE))</f>
        <v>#N/A</v>
      </c>
      <c r="I60" s="65" t="s">
        <v>159</v>
      </c>
      <c r="J60" s="48">
        <v>5</v>
      </c>
      <c r="L60" s="42">
        <v>2</v>
      </c>
      <c r="M60" s="42" t="s">
        <v>70</v>
      </c>
      <c r="O60" s="65" t="s">
        <v>156</v>
      </c>
      <c r="P60" s="65" t="s">
        <v>156</v>
      </c>
      <c r="S60" s="37" t="s">
        <v>175</v>
      </c>
      <c r="T60" s="34" t="s">
        <v>188</v>
      </c>
    </row>
    <row r="61" spans="2:20">
      <c r="B61" s="66"/>
      <c r="C61" s="80" t="s">
        <v>71</v>
      </c>
      <c r="D61" s="80" t="str">
        <f t="shared" si="10"/>
        <v xml:space="preserve"> レッドフォックス</v>
      </c>
      <c r="E61" s="76" t="s">
        <v>65</v>
      </c>
      <c r="G61" s="35">
        <v>3</v>
      </c>
      <c r="H61" s="83" t="str">
        <f>IF(J61=0,"",VLOOKUP(J61,Q変換,2,FALSE))</f>
        <v>Qa1</v>
      </c>
      <c r="I61" s="65" t="s">
        <v>155</v>
      </c>
      <c r="J61" s="48">
        <v>1</v>
      </c>
      <c r="L61" s="42">
        <v>3</v>
      </c>
      <c r="M61" s="42" t="s">
        <v>71</v>
      </c>
      <c r="O61" s="65" t="s">
        <v>158</v>
      </c>
      <c r="P61" s="65" t="s">
        <v>158</v>
      </c>
      <c r="T61" s="34" t="s">
        <v>187</v>
      </c>
    </row>
    <row r="62" spans="2:20">
      <c r="B62" s="66"/>
      <c r="C62" s="80" t="s">
        <v>72</v>
      </c>
      <c r="D62" s="80" t="str">
        <f t="shared" si="10"/>
        <v xml:space="preserve"> 櫻組</v>
      </c>
      <c r="E62" s="76" t="s">
        <v>65</v>
      </c>
      <c r="G62" s="35">
        <v>4</v>
      </c>
      <c r="H62" s="83" t="str">
        <f>IF(J62=0,"",VLOOKUP(J62,Q変換,2,FALSE))</f>
        <v>Qa2</v>
      </c>
      <c r="I62" s="65" t="s">
        <v>158</v>
      </c>
      <c r="J62" s="48">
        <v>2</v>
      </c>
      <c r="L62" s="42">
        <v>4</v>
      </c>
      <c r="M62" s="42" t="s">
        <v>72</v>
      </c>
      <c r="O62" s="65" t="s">
        <v>159</v>
      </c>
      <c r="P62" s="65" t="s">
        <v>159</v>
      </c>
      <c r="S62" s="37" t="s">
        <v>175</v>
      </c>
      <c r="T62" s="34" t="s">
        <v>185</v>
      </c>
    </row>
    <row r="63" spans="2:20">
      <c r="B63" s="67"/>
      <c r="C63" s="80" t="s">
        <v>73</v>
      </c>
      <c r="D63" s="80" t="str">
        <f t="shared" si="10"/>
        <v/>
      </c>
      <c r="E63" s="76" t="s">
        <v>65</v>
      </c>
      <c r="G63" s="35">
        <v>5</v>
      </c>
      <c r="H63" s="83" t="str">
        <f>IF(J63=0,"",VLOOKUP(J63,Q変換,2,FALSE))</f>
        <v>Qa3</v>
      </c>
      <c r="I63" s="65" t="s">
        <v>163</v>
      </c>
      <c r="J63" s="48">
        <v>3</v>
      </c>
      <c r="L63" s="42">
        <v>5</v>
      </c>
      <c r="M63" s="42" t="s">
        <v>73</v>
      </c>
      <c r="O63" s="65" t="s">
        <v>163</v>
      </c>
      <c r="P63" s="65" t="s">
        <v>163</v>
      </c>
      <c r="S63" s="37" t="s">
        <v>175</v>
      </c>
      <c r="T63" s="94" t="s">
        <v>192</v>
      </c>
    </row>
    <row r="64" spans="2:20">
      <c r="B64" s="68" t="s">
        <v>64</v>
      </c>
      <c r="C64" s="81" t="s">
        <v>74</v>
      </c>
      <c r="D64" s="81" t="str">
        <f t="shared" si="10"/>
        <v xml:space="preserve"> グロッキーズ</v>
      </c>
      <c r="E64" s="76" t="s">
        <v>66</v>
      </c>
      <c r="G64" s="35">
        <v>1</v>
      </c>
      <c r="H64" s="83" t="e">
        <f>IF(J64=0,"",VLOOKUP(J64,L変換,2,FALSE))</f>
        <v>#N/A</v>
      </c>
      <c r="I64" s="69" t="s">
        <v>161</v>
      </c>
      <c r="J64" s="49">
        <v>3</v>
      </c>
      <c r="L64" s="43">
        <v>1</v>
      </c>
      <c r="M64" s="43" t="s">
        <v>74</v>
      </c>
      <c r="O64" s="69" t="s">
        <v>160</v>
      </c>
      <c r="P64" s="69" t="s">
        <v>160</v>
      </c>
    </row>
    <row r="65" spans="2:20">
      <c r="B65" s="70"/>
      <c r="C65" s="81" t="s">
        <v>75</v>
      </c>
      <c r="D65" s="81" t="str">
        <f t="shared" si="10"/>
        <v xml:space="preserve"> ひまわり</v>
      </c>
      <c r="E65" s="76" t="s">
        <v>66</v>
      </c>
      <c r="G65" s="35">
        <v>2</v>
      </c>
      <c r="H65" s="83" t="e">
        <f>IF(J65=0,"",VLOOKUP(J65,L変換,2,FALSE))</f>
        <v>#N/A</v>
      </c>
      <c r="I65" s="69" t="s">
        <v>157</v>
      </c>
      <c r="J65" s="49">
        <v>4</v>
      </c>
      <c r="L65" s="43">
        <v>2</v>
      </c>
      <c r="M65" s="43" t="s">
        <v>75</v>
      </c>
      <c r="O65" s="69" t="s">
        <v>161</v>
      </c>
      <c r="P65" s="69" t="s">
        <v>161</v>
      </c>
    </row>
    <row r="66" spans="2:20">
      <c r="B66" s="70"/>
      <c r="C66" s="81" t="s">
        <v>76</v>
      </c>
      <c r="D66" s="81" t="str">
        <f t="shared" si="10"/>
        <v xml:space="preserve"> レディファイターズ</v>
      </c>
      <c r="E66" s="76" t="s">
        <v>66</v>
      </c>
      <c r="G66" s="35">
        <v>3</v>
      </c>
      <c r="H66" s="83" t="e">
        <f>IF(J66=0,"",VLOOKUP(J66,L変換,2,FALSE))</f>
        <v>#N/A</v>
      </c>
      <c r="I66" s="69" t="s">
        <v>162</v>
      </c>
      <c r="J66" s="49">
        <v>2</v>
      </c>
      <c r="L66" s="43">
        <v>3</v>
      </c>
      <c r="M66" s="43" t="s">
        <v>76</v>
      </c>
      <c r="O66" s="69" t="s">
        <v>162</v>
      </c>
      <c r="P66" s="69" t="s">
        <v>162</v>
      </c>
    </row>
    <row r="67" spans="2:20">
      <c r="B67" s="70"/>
      <c r="C67" s="81" t="s">
        <v>77</v>
      </c>
      <c r="D67" s="81" t="str">
        <f t="shared" si="10"/>
        <v xml:space="preserve"> ワンダフルマザーズ</v>
      </c>
      <c r="E67" s="76" t="s">
        <v>66</v>
      </c>
      <c r="G67" s="35">
        <v>4</v>
      </c>
      <c r="H67" s="83" t="e">
        <f>IF(J67=0,"",VLOOKUP(J67,L変換,2,FALSE))</f>
        <v>#N/A</v>
      </c>
      <c r="I67" s="69" t="s">
        <v>164</v>
      </c>
      <c r="J67" s="49">
        <v>1</v>
      </c>
      <c r="L67" s="43">
        <v>4</v>
      </c>
      <c r="M67" s="43" t="s">
        <v>77</v>
      </c>
      <c r="O67" s="69" t="s">
        <v>164</v>
      </c>
      <c r="P67" s="69" t="s">
        <v>164</v>
      </c>
      <c r="S67" s="37" t="s">
        <v>175</v>
      </c>
    </row>
    <row r="68" spans="2:20">
      <c r="B68" s="71"/>
      <c r="C68" s="81" t="s">
        <v>78</v>
      </c>
      <c r="D68" s="81" t="str">
        <f t="shared" si="10"/>
        <v/>
      </c>
      <c r="E68" s="76" t="s">
        <v>66</v>
      </c>
      <c r="G68" s="35">
        <v>5</v>
      </c>
      <c r="H68" s="83" t="str">
        <f>IF(J68=0,"",VLOOKUP(J68,L変換,2,FALSE))</f>
        <v>La1</v>
      </c>
      <c r="I68" s="69" t="s">
        <v>160</v>
      </c>
      <c r="J68" s="49">
        <v>5</v>
      </c>
      <c r="L68" s="43">
        <v>5</v>
      </c>
      <c r="M68" s="43" t="s">
        <v>78</v>
      </c>
      <c r="O68" s="69" t="s">
        <v>157</v>
      </c>
      <c r="P68" s="69" t="s">
        <v>157</v>
      </c>
    </row>
    <row r="69" spans="2:20">
      <c r="B69" s="72" t="s">
        <v>97</v>
      </c>
      <c r="C69" s="82" t="s">
        <v>98</v>
      </c>
      <c r="D69" s="82" t="s">
        <v>167</v>
      </c>
      <c r="E69" s="82" t="s">
        <v>9</v>
      </c>
    </row>
    <row r="70" spans="2:20">
      <c r="B70" s="73"/>
      <c r="C70" s="82" t="s">
        <v>99</v>
      </c>
      <c r="D70" s="82" t="s">
        <v>167</v>
      </c>
      <c r="E70" s="82" t="s">
        <v>67</v>
      </c>
      <c r="O70" s="88"/>
      <c r="P70" s="89" t="s">
        <v>181</v>
      </c>
      <c r="Q70" s="37" t="s">
        <v>184</v>
      </c>
      <c r="T70" s="34" t="s">
        <v>196</v>
      </c>
    </row>
    <row r="71" spans="2:20">
      <c r="B71" s="73"/>
      <c r="C71" s="82" t="s">
        <v>100</v>
      </c>
      <c r="D71" s="82" t="s">
        <v>167</v>
      </c>
      <c r="E71" s="82" t="s">
        <v>68</v>
      </c>
      <c r="O71" s="88"/>
      <c r="P71" s="89" t="s">
        <v>182</v>
      </c>
      <c r="R71" s="37" t="s">
        <v>184</v>
      </c>
      <c r="T71" s="34" t="s">
        <v>186</v>
      </c>
    </row>
    <row r="72" spans="2:20">
      <c r="B72" s="74"/>
      <c r="C72" s="82" t="s">
        <v>101</v>
      </c>
      <c r="D72" s="82" t="s">
        <v>167</v>
      </c>
      <c r="E72" s="82" t="s">
        <v>49</v>
      </c>
      <c r="O72" s="88"/>
      <c r="P72" s="89" t="s">
        <v>183</v>
      </c>
      <c r="S72" s="37" t="s">
        <v>184</v>
      </c>
      <c r="T72" s="34" t="s">
        <v>197</v>
      </c>
    </row>
    <row r="75" spans="2:20">
      <c r="O75" s="34" t="s">
        <v>174</v>
      </c>
      <c r="P75" s="34" t="s">
        <v>174</v>
      </c>
      <c r="Q75" s="37" t="s">
        <v>174</v>
      </c>
    </row>
  </sheetData>
  <phoneticPr fontId="3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予定・結果</vt:lpstr>
      <vt:lpstr>Team_MST</vt:lpstr>
      <vt:lpstr>抽選用</vt:lpstr>
      <vt:lpstr>印刷用</vt:lpstr>
      <vt:lpstr>UMP2024</vt:lpstr>
      <vt:lpstr>抽選用BK</vt:lpstr>
      <vt:lpstr>A変換</vt:lpstr>
      <vt:lpstr>B変換</vt:lpstr>
      <vt:lpstr>H変換</vt:lpstr>
      <vt:lpstr>j1変換</vt:lpstr>
      <vt:lpstr>J2変換</vt:lpstr>
      <vt:lpstr>K変換</vt:lpstr>
      <vt:lpstr>L変換</vt:lpstr>
      <vt:lpstr>抽選用!Print_Area</vt:lpstr>
      <vt:lpstr>Q変換</vt:lpstr>
      <vt:lpstr>TEAM_MST</vt:lpstr>
      <vt:lpstr>T変換</vt:lpstr>
      <vt:lpstr>UMP_MST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K.Nishi</dc:creator>
  <cp:lastModifiedBy>ソフトボール連盟 町田市</cp:lastModifiedBy>
  <cp:lastPrinted>2021-07-24T00:12:12Z</cp:lastPrinted>
  <dcterms:created xsi:type="dcterms:W3CDTF">2017-11-07T12:28:17Z</dcterms:created>
  <dcterms:modified xsi:type="dcterms:W3CDTF">2024-04-30T14:21:51Z</dcterms:modified>
</cp:coreProperties>
</file>